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10.2.33.229\1-企画・管理担当\【04計画】高齢者・介護計画関係\★第９期グループホーム整備\05_公募要領関係※8.07以降（有識者会議開催後）\HP\"/>
    </mc:Choice>
  </mc:AlternateContent>
  <xr:revisionPtr revIDLastSave="0" documentId="13_ncr:1_{26953CD3-8EA2-4BA2-80B4-1C420A1037EB}" xr6:coauthVersionLast="47" xr6:coauthVersionMax="47" xr10:uidLastSave="{00000000-0000-0000-0000-000000000000}"/>
  <bookViews>
    <workbookView xWindow="-120" yWindow="-120" windowWidth="20730" windowHeight="11160" tabRatio="786" xr2:uid="{00000000-000D-0000-FFFF-FFFF00000000}"/>
  </bookViews>
  <sheets>
    <sheet name="認知症対応型共同生活介護（1枚用）" sheetId="11" r:id="rId1"/>
    <sheet name="シフト記号表（勤務時間帯）" sheetId="10" r:id="rId2"/>
    <sheet name="記入方法" sheetId="4" r:id="rId3"/>
    <sheet name="【記載例】認知症対応型共同生活介護" sheetId="8" r:id="rId4"/>
    <sheet name="【記載例】シフト記号表（勤務時間帯）" sheetId="5" r:id="rId5"/>
  </sheets>
  <definedNames>
    <definedName name="【記載例】シフト記号" localSheetId="1">'シフト記号表（勤務時間帯）'!$C$6:$C$47</definedName>
    <definedName name="【記載例】シフト記号">'【記載例】シフト記号表（勤務時間帯）'!$C$6:$C$47</definedName>
    <definedName name="_xlnm.Print_Area" localSheetId="4">'【記載例】シフト記号表（勤務時間帯）'!$B$1:$AB$52</definedName>
    <definedName name="_xlnm.Print_Area" localSheetId="3">【記載例】認知症対応型共同生活介護!$A$1:$BC$71</definedName>
    <definedName name="_xlnm.Print_Area" localSheetId="1">'シフト記号表（勤務時間帯）'!$B$1:$AB$52</definedName>
    <definedName name="_xlnm.Print_Area" localSheetId="2">記入方法!$B$1:$Q$67</definedName>
    <definedName name="_xlnm.Print_Area" localSheetId="0">'認知症対応型共同生活介護（1枚用）'!$A$1:$AY$71</definedName>
    <definedName name="_xlnm.Print_Titles" localSheetId="0">'認知症対応型共同生活介護（1枚用）'!$1:$16</definedName>
    <definedName name="シフト記号表">'シフト記号表（勤務時間帯）'!$C$6:$C$47</definedName>
    <definedName name="介護従業者">#REF!</definedName>
    <definedName name="管理者">#REF!</definedName>
    <definedName name="計画作成担当者">#REF!</definedName>
    <definedName name="職種">#REF!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9" i="8" l="1"/>
  <c r="AT69" i="8" s="1"/>
  <c r="AV65" i="8"/>
  <c r="AV64" i="8"/>
  <c r="AV62" i="8"/>
  <c r="AV61" i="8"/>
  <c r="AV59" i="8"/>
  <c r="AV58" i="8"/>
  <c r="AV56" i="8"/>
  <c r="AV55" i="8"/>
  <c r="AV53" i="8"/>
  <c r="AV52" i="8"/>
  <c r="AV50" i="8"/>
  <c r="AV49" i="8"/>
  <c r="AV47" i="8"/>
  <c r="AV46" i="8"/>
  <c r="AV44" i="8"/>
  <c r="AV43" i="8"/>
  <c r="AV41" i="8"/>
  <c r="AV40" i="8"/>
  <c r="AV38" i="8"/>
  <c r="AV37" i="8"/>
  <c r="AV35" i="8"/>
  <c r="AV34" i="8"/>
  <c r="AV32" i="8"/>
  <c r="AV31" i="8"/>
  <c r="AV29" i="8"/>
  <c r="AV28" i="8"/>
  <c r="AV26" i="8"/>
  <c r="AV25" i="8"/>
  <c r="AV23" i="8"/>
  <c r="AV22" i="8"/>
  <c r="AV20" i="8"/>
  <c r="AV19" i="8"/>
  <c r="AT70" i="8"/>
  <c r="AT65" i="8"/>
  <c r="AT64" i="8"/>
  <c r="AT62" i="8"/>
  <c r="AT61" i="8"/>
  <c r="AT59" i="8"/>
  <c r="AT58" i="8"/>
  <c r="AT56" i="8"/>
  <c r="AT55" i="8"/>
  <c r="AT53" i="8"/>
  <c r="AT52" i="8"/>
  <c r="AT50" i="8"/>
  <c r="AT49" i="8"/>
  <c r="AT47" i="8"/>
  <c r="AT46" i="8"/>
  <c r="AT44" i="8"/>
  <c r="AT43" i="8"/>
  <c r="AT41" i="8"/>
  <c r="AT40" i="8"/>
  <c r="AT38" i="8"/>
  <c r="AT37" i="8"/>
  <c r="AT35" i="8"/>
  <c r="AT34" i="8"/>
  <c r="AT32" i="8"/>
  <c r="AT31" i="8"/>
  <c r="AT29" i="8"/>
  <c r="AT28" i="8"/>
  <c r="AT26" i="8"/>
  <c r="AT25" i="8"/>
  <c r="AT23" i="8"/>
  <c r="AT22" i="8"/>
  <c r="AT20" i="8"/>
  <c r="AT19" i="8"/>
  <c r="AR18" i="11"/>
  <c r="AP18" i="11"/>
  <c r="N48" i="11"/>
  <c r="O48" i="11"/>
  <c r="O49" i="11"/>
  <c r="N18" i="11"/>
  <c r="N19" i="11"/>
  <c r="G19" i="11"/>
  <c r="F18" i="11"/>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N49"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U18" i="11"/>
  <c r="AO19" i="11"/>
  <c r="AN19" i="11"/>
  <c r="AM19" i="11"/>
  <c r="AL19" i="11"/>
  <c r="AK19" i="11"/>
  <c r="AJ19" i="11"/>
  <c r="AI19" i="11"/>
  <c r="AO18" i="11"/>
  <c r="AN18" i="11"/>
  <c r="AM18" i="11"/>
  <c r="AL18" i="11"/>
  <c r="AK18" i="11"/>
  <c r="AJ18" i="11"/>
  <c r="AI18" i="11"/>
  <c r="AH19" i="11"/>
  <c r="AG19" i="11"/>
  <c r="AF19" i="11"/>
  <c r="AE19" i="11"/>
  <c r="AD19" i="11"/>
  <c r="AC19" i="11"/>
  <c r="AB19" i="11"/>
  <c r="AH18" i="11"/>
  <c r="AG18" i="11"/>
  <c r="AF18" i="11"/>
  <c r="AE18" i="11"/>
  <c r="AD18" i="11"/>
  <c r="AC18" i="11"/>
  <c r="AB18" i="11"/>
  <c r="AA19" i="11"/>
  <c r="Z19" i="11"/>
  <c r="Y19" i="11"/>
  <c r="X19" i="11"/>
  <c r="W19" i="11"/>
  <c r="V19" i="11"/>
  <c r="U19" i="11"/>
  <c r="AA18" i="11"/>
  <c r="Z18" i="11"/>
  <c r="Y18" i="11"/>
  <c r="X18" i="11"/>
  <c r="W18" i="11"/>
  <c r="V18" i="11"/>
  <c r="T19" i="11"/>
  <c r="S19" i="11"/>
  <c r="R19" i="11"/>
  <c r="Q19" i="11"/>
  <c r="P19" i="11"/>
  <c r="O19" i="11"/>
  <c r="T18" i="11"/>
  <c r="S18" i="11"/>
  <c r="R18" i="11"/>
  <c r="Q18" i="11"/>
  <c r="P18" i="11"/>
  <c r="O18" i="11"/>
  <c r="G64" i="11"/>
  <c r="F63" i="11"/>
  <c r="G61" i="11"/>
  <c r="F60" i="11"/>
  <c r="G58" i="11"/>
  <c r="F57" i="11"/>
  <c r="G55" i="11"/>
  <c r="F54" i="11"/>
  <c r="G52" i="11"/>
  <c r="F51" i="11"/>
  <c r="G49" i="11"/>
  <c r="F48" i="11"/>
  <c r="G46" i="11"/>
  <c r="F45" i="11"/>
  <c r="G43" i="11"/>
  <c r="F42" i="11"/>
  <c r="G40" i="11"/>
  <c r="F39" i="11"/>
  <c r="G37" i="11"/>
  <c r="F36" i="11"/>
  <c r="G34" i="11"/>
  <c r="F33" i="11"/>
  <c r="G31" i="11"/>
  <c r="F30" i="11"/>
  <c r="G28" i="11"/>
  <c r="F27" i="11"/>
  <c r="G25" i="11"/>
  <c r="F24" i="11"/>
  <c r="G22" i="11"/>
  <c r="F21" i="11"/>
  <c r="B21" i="11"/>
  <c r="B24" i="11" s="1"/>
  <c r="B27" i="11" s="1"/>
  <c r="B30" i="11" s="1"/>
  <c r="B33" i="11" s="1"/>
  <c r="B36" i="11" s="1"/>
  <c r="B39" i="11" s="1"/>
  <c r="B42" i="11" s="1"/>
  <c r="B45" i="11" s="1"/>
  <c r="B48" i="11" s="1"/>
  <c r="B51" i="11" s="1"/>
  <c r="B54" i="11" s="1"/>
  <c r="B57" i="11" s="1"/>
  <c r="B60" i="11" s="1"/>
  <c r="B63" i="11" s="1"/>
  <c r="AN15" i="1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P22" i="11" l="1"/>
  <c r="AR22" i="11" s="1"/>
  <c r="AP25" i="11"/>
  <c r="AR25" i="11" s="1"/>
  <c r="AP28" i="11"/>
  <c r="AR28" i="11" s="1"/>
  <c r="AP34" i="11"/>
  <c r="AR34" i="11" s="1"/>
  <c r="AP37" i="11"/>
  <c r="AR37" i="11" s="1"/>
  <c r="AP40" i="11"/>
  <c r="AR40" i="11" s="1"/>
  <c r="AP46" i="11"/>
  <c r="AR46" i="11" s="1"/>
  <c r="AP52" i="11"/>
  <c r="AR52" i="11" s="1"/>
  <c r="AP55" i="11"/>
  <c r="AR55" i="11" s="1"/>
  <c r="AP58" i="11"/>
  <c r="AR58" i="11" s="1"/>
  <c r="AP61" i="11"/>
  <c r="AR61" i="11" s="1"/>
  <c r="AP64" i="11"/>
  <c r="AR64" i="11" s="1"/>
  <c r="AP31" i="11"/>
  <c r="AR31" i="11" s="1"/>
  <c r="AP43" i="11"/>
  <c r="AR43" i="11" s="1"/>
  <c r="AP19" i="11"/>
  <c r="AR19" i="11" s="1"/>
  <c r="AP21" i="11"/>
  <c r="AR21" i="11" s="1"/>
  <c r="AP24" i="11"/>
  <c r="AR24" i="11" s="1"/>
  <c r="AP27" i="11"/>
  <c r="AR27" i="11" s="1"/>
  <c r="AP30" i="11"/>
  <c r="AR30" i="11" s="1"/>
  <c r="AP33" i="11"/>
  <c r="AR33" i="11" s="1"/>
  <c r="AP36" i="11"/>
  <c r="AR36" i="11" s="1"/>
  <c r="AP39" i="11"/>
  <c r="AR39" i="11" s="1"/>
  <c r="AP42" i="11"/>
  <c r="AR42" i="11" s="1"/>
  <c r="AP45" i="11"/>
  <c r="AR45" i="11" s="1"/>
  <c r="AP51" i="11"/>
  <c r="AR51" i="11" s="1"/>
  <c r="AP54" i="11"/>
  <c r="AR54" i="11" s="1"/>
  <c r="AP57" i="11"/>
  <c r="AR57" i="11" s="1"/>
  <c r="AP60" i="11"/>
  <c r="AR60" i="11" s="1"/>
  <c r="AP63" i="11"/>
  <c r="AR63" i="11" s="1"/>
  <c r="L44" i="10"/>
  <c r="L47" i="10"/>
  <c r="L41" i="10"/>
  <c r="AO68" i="11"/>
  <c r="O15" i="11"/>
  <c r="U15" i="11"/>
  <c r="AE15" i="11"/>
  <c r="AK15" i="11"/>
  <c r="R15" i="11"/>
  <c r="W15" i="11"/>
  <c r="AC15" i="11"/>
  <c r="AH15" i="11"/>
  <c r="AM15" i="11"/>
  <c r="Z15" i="11"/>
  <c r="N15" i="11"/>
  <c r="S15" i="11"/>
  <c r="Y15" i="11"/>
  <c r="AD15" i="11"/>
  <c r="AI15" i="11"/>
  <c r="AO15" i="11"/>
  <c r="Q15" i="11"/>
  <c r="V15" i="11"/>
  <c r="AA15" i="11"/>
  <c r="AG15" i="11"/>
  <c r="AL15" i="11"/>
  <c r="X47" i="10"/>
  <c r="Z47" i="10" s="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Z44" i="10"/>
  <c r="AO69" i="11"/>
  <c r="N68" i="11"/>
  <c r="R68" i="11"/>
  <c r="V68" i="11"/>
  <c r="Z68" i="11"/>
  <c r="AD68" i="11"/>
  <c r="AH68" i="11"/>
  <c r="AL68" i="11"/>
  <c r="N69" i="11"/>
  <c r="R69" i="11"/>
  <c r="V69" i="11"/>
  <c r="Z69" i="11"/>
  <c r="AD69" i="11"/>
  <c r="AH69" i="11"/>
  <c r="AL69" i="11"/>
  <c r="P15" i="11"/>
  <c r="T15" i="11"/>
  <c r="X15" i="11"/>
  <c r="AB15" i="11"/>
  <c r="AF15" i="11"/>
  <c r="AJ15" i="11"/>
  <c r="O68" i="11"/>
  <c r="S68" i="11"/>
  <c r="W68" i="11"/>
  <c r="AA68" i="11"/>
  <c r="AE68" i="11"/>
  <c r="AI68" i="11"/>
  <c r="AM68" i="11"/>
  <c r="O69" i="11"/>
  <c r="S69" i="11"/>
  <c r="W69" i="11"/>
  <c r="AA69" i="11"/>
  <c r="AE69" i="11"/>
  <c r="AI69" i="11"/>
  <c r="AM69" i="11"/>
  <c r="P68" i="11"/>
  <c r="T68" i="11"/>
  <c r="X68" i="11"/>
  <c r="AB68" i="11"/>
  <c r="AF68" i="11"/>
  <c r="AJ68" i="11"/>
  <c r="AN68" i="11"/>
  <c r="P69" i="11"/>
  <c r="T69" i="11"/>
  <c r="X69" i="11"/>
  <c r="AB69" i="11"/>
  <c r="AF69" i="11"/>
  <c r="AJ69" i="11"/>
  <c r="AN69" i="11"/>
  <c r="Q68" i="11"/>
  <c r="U68" i="11"/>
  <c r="Y68" i="11"/>
  <c r="AC68" i="11"/>
  <c r="AG68" i="11"/>
  <c r="AK68" i="11"/>
  <c r="Q69" i="11"/>
  <c r="U69" i="11"/>
  <c r="Y69" i="11"/>
  <c r="AC69" i="11"/>
  <c r="AG69" i="11"/>
  <c r="AK69" i="11"/>
  <c r="Z45" i="10"/>
  <c r="R39" i="10"/>
  <c r="X39" i="10" s="1"/>
  <c r="X41" i="10" s="1"/>
  <c r="Z43" i="10"/>
  <c r="Z7" i="10" l="1"/>
  <c r="AP49" i="11" s="1"/>
  <c r="AR49" i="11" s="1"/>
  <c r="AP48" i="11"/>
  <c r="AR48" i="11" s="1"/>
  <c r="AP68" i="11"/>
  <c r="AP69" i="11"/>
  <c r="Z39" i="10"/>
  <c r="Z41" i="10"/>
  <c r="F25" i="8"/>
  <c r="F22" i="8"/>
  <c r="F64" i="8"/>
  <c r="F61" i="8"/>
  <c r="F58" i="8"/>
  <c r="F55" i="8"/>
  <c r="F52" i="8"/>
  <c r="F49" i="8"/>
  <c r="F46" i="8"/>
  <c r="F43" i="8"/>
  <c r="F40" i="8"/>
  <c r="F37" i="8"/>
  <c r="F34" i="8"/>
  <c r="F31" i="8"/>
  <c r="F28" i="8"/>
  <c r="F19" i="8"/>
  <c r="AN65" i="8"/>
  <c r="AC65" i="8"/>
  <c r="V65" i="8"/>
  <c r="AN64" i="8"/>
  <c r="AC64" i="8"/>
  <c r="V64" i="8"/>
  <c r="AC62" i="8"/>
  <c r="AC61" i="8"/>
  <c r="AR59" i="8"/>
  <c r="AP59" i="8"/>
  <c r="AD59" i="8"/>
  <c r="AR58" i="8"/>
  <c r="AP58" i="8"/>
  <c r="AD58" i="8"/>
  <c r="AP56" i="8"/>
  <c r="AN56" i="8"/>
  <c r="AH56" i="8"/>
  <c r="AP55" i="8"/>
  <c r="AN55" i="8"/>
  <c r="AH55" i="8"/>
  <c r="AR53" i="8"/>
  <c r="AP53" i="8"/>
  <c r="AH53" i="8"/>
  <c r="AD53" i="8"/>
  <c r="Y53" i="8"/>
  <c r="AR52" i="8"/>
  <c r="AP52" i="8"/>
  <c r="AH52" i="8"/>
  <c r="AD52" i="8"/>
  <c r="Y52" i="8"/>
  <c r="AN50" i="8"/>
  <c r="AH50" i="8"/>
  <c r="AC50" i="8"/>
  <c r="Y50" i="8"/>
  <c r="V50" i="8"/>
  <c r="AN49" i="8"/>
  <c r="AH49" i="8"/>
  <c r="AC49" i="8"/>
  <c r="Y49" i="8"/>
  <c r="V49" i="8"/>
  <c r="AR47" i="8"/>
  <c r="AN47" i="8"/>
  <c r="AD47" i="8"/>
  <c r="AR46" i="8"/>
  <c r="AN46" i="8"/>
  <c r="AD46" i="8"/>
  <c r="AP44" i="8"/>
  <c r="AH44" i="8"/>
  <c r="V44" i="8"/>
  <c r="AP43" i="8"/>
  <c r="AH43" i="8"/>
  <c r="V43" i="8"/>
  <c r="AH41" i="8"/>
  <c r="AD41" i="8"/>
  <c r="AH40" i="8"/>
  <c r="AD40" i="8"/>
  <c r="AN38" i="8"/>
  <c r="AN37" i="8"/>
  <c r="AP35" i="8"/>
  <c r="AP34" i="8"/>
  <c r="AD32" i="8"/>
  <c r="AD31" i="8"/>
  <c r="AR29" i="8"/>
  <c r="AC29" i="8"/>
  <c r="Y29" i="8"/>
  <c r="V29" i="8"/>
  <c r="AR28" i="8"/>
  <c r="AC28" i="8"/>
  <c r="Y28" i="8"/>
  <c r="V28" i="8"/>
  <c r="AR26" i="8"/>
  <c r="AR25" i="8"/>
  <c r="AR23" i="8"/>
  <c r="AP23" i="8"/>
  <c r="AH23" i="8"/>
  <c r="AD23" i="8"/>
  <c r="AC23" i="8"/>
  <c r="Y23" i="8"/>
  <c r="V23" i="8"/>
  <c r="AR22" i="8"/>
  <c r="AP22" i="8"/>
  <c r="AH22" i="8"/>
  <c r="AD22" i="8"/>
  <c r="AC22" i="8"/>
  <c r="Y22" i="8"/>
  <c r="V22" i="8"/>
  <c r="AS20" i="8"/>
  <c r="AM20" i="8"/>
  <c r="AS19" i="8"/>
  <c r="AM19" i="8"/>
  <c r="AL20" i="8"/>
  <c r="AF20" i="8"/>
  <c r="AL19" i="8"/>
  <c r="AF19" i="8"/>
  <c r="AD20" i="8"/>
  <c r="Z20" i="8"/>
  <c r="AD19" i="8"/>
  <c r="Z19" i="8"/>
  <c r="X20" i="8"/>
  <c r="U20" i="8"/>
  <c r="X19" i="8"/>
  <c r="U19"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X6" i="5"/>
  <c r="X7" i="5"/>
  <c r="Y37" i="8" s="1"/>
  <c r="X8" i="5"/>
  <c r="R40" i="5"/>
  <c r="X40" i="5" s="1"/>
  <c r="Z40" i="5" s="1"/>
  <c r="X42" i="5"/>
  <c r="R43" i="5"/>
  <c r="X43" i="5" s="1"/>
  <c r="Z43" i="5" s="1"/>
  <c r="R39" i="5"/>
  <c r="X39" i="5" s="1"/>
  <c r="AP46" i="8" l="1"/>
  <c r="AC52" i="8"/>
  <c r="V37" i="8"/>
  <c r="V52" i="8"/>
  <c r="AN52" i="8"/>
  <c r="X41" i="5"/>
  <c r="AH64" i="8" s="1"/>
  <c r="Z7" i="5"/>
  <c r="Y38" i="8" s="1"/>
  <c r="Z42" i="5"/>
  <c r="X44" i="5"/>
  <c r="Z44" i="5" s="1"/>
  <c r="V25" i="8"/>
  <c r="AD43" i="8"/>
  <c r="AN34" i="8"/>
  <c r="Y34" i="8"/>
  <c r="AN28" i="8"/>
  <c r="AA19" i="8"/>
  <c r="AC43" i="8"/>
  <c r="AH34" i="8"/>
  <c r="AH28" i="8"/>
  <c r="AD25" i="8"/>
  <c r="AD28" i="8"/>
  <c r="AR43" i="8"/>
  <c r="AP37" i="8"/>
  <c r="AP64" i="8"/>
  <c r="Y64" i="8"/>
  <c r="W19" i="8"/>
  <c r="AR34" i="8"/>
  <c r="AC25" i="8"/>
  <c r="AP40" i="8"/>
  <c r="AC34" i="8"/>
  <c r="AH31" i="8"/>
  <c r="AN25" i="8"/>
  <c r="Y46" i="8"/>
  <c r="Y40" i="8"/>
  <c r="AH46" i="8"/>
  <c r="AO19" i="8"/>
  <c r="AJ19" i="8"/>
  <c r="AE19" i="8"/>
  <c r="AQ19" i="8"/>
  <c r="Y19" i="8"/>
  <c r="AR19" i="8"/>
  <c r="AN19" i="8"/>
  <c r="AI19" i="8"/>
  <c r="AH19" i="8"/>
  <c r="AK19" i="8"/>
  <c r="AC19" i="8"/>
  <c r="AP19" i="8"/>
  <c r="AG19" i="8"/>
  <c r="AB19" i="8"/>
  <c r="V19" i="8"/>
  <c r="R19" i="8"/>
  <c r="T19" i="8"/>
  <c r="S19" i="8"/>
  <c r="Z8" i="5"/>
  <c r="Z6" i="5"/>
  <c r="Z39" i="5"/>
  <c r="AD64" i="8" l="1"/>
  <c r="AR64" i="8"/>
  <c r="Z41" i="5"/>
  <c r="AH65" i="8" s="1"/>
  <c r="AR44" i="8"/>
  <c r="AD29" i="8"/>
  <c r="AP38" i="8"/>
  <c r="V53" i="8"/>
  <c r="AP47" i="8"/>
  <c r="AC53" i="8"/>
  <c r="AN53" i="8"/>
  <c r="V38" i="8"/>
  <c r="W20" i="8"/>
  <c r="AH47" i="8"/>
  <c r="AN26" i="8"/>
  <c r="AR35" i="8"/>
  <c r="AP41" i="8"/>
  <c r="AC35" i="8"/>
  <c r="AH32" i="8"/>
  <c r="Y47" i="8"/>
  <c r="Y41" i="8"/>
  <c r="AC26" i="8"/>
  <c r="AC44" i="8"/>
  <c r="AH35" i="8"/>
  <c r="AH29" i="8"/>
  <c r="V26" i="8"/>
  <c r="AD26" i="8"/>
  <c r="AD44" i="8"/>
  <c r="AN35" i="8"/>
  <c r="Y35" i="8"/>
  <c r="AN29" i="8"/>
  <c r="AA20" i="8"/>
  <c r="AP65" i="8"/>
  <c r="Y65" i="8"/>
  <c r="AP20" i="8"/>
  <c r="AK20" i="8"/>
  <c r="AG20" i="8"/>
  <c r="AB20" i="8"/>
  <c r="AQ20" i="8"/>
  <c r="AH20" i="8"/>
  <c r="Y20" i="8"/>
  <c r="AO20" i="8"/>
  <c r="AJ20" i="8"/>
  <c r="AE20" i="8"/>
  <c r="AR20" i="8"/>
  <c r="AC20" i="8"/>
  <c r="AN20" i="8"/>
  <c r="AI20" i="8"/>
  <c r="S20" i="8"/>
  <c r="V20" i="8"/>
  <c r="R20" i="8"/>
  <c r="T20" i="8"/>
  <c r="AD65" i="8" l="1"/>
  <c r="AR65" i="8"/>
  <c r="G53" i="8" l="1"/>
  <c r="G65" i="8" l="1"/>
  <c r="G62" i="8"/>
  <c r="G59" i="8"/>
  <c r="G56" i="8"/>
  <c r="G50" i="8"/>
  <c r="G47" i="8"/>
  <c r="G44" i="8"/>
  <c r="G41" i="8"/>
  <c r="G38" i="8"/>
  <c r="G35" i="8"/>
  <c r="G32" i="8"/>
  <c r="G29" i="8"/>
  <c r="G26" i="8"/>
  <c r="G23" i="8"/>
  <c r="G20" i="8"/>
  <c r="B22" i="8"/>
  <c r="B25" i="8" s="1"/>
  <c r="B28" i="8" s="1"/>
  <c r="B31" i="8" s="1"/>
  <c r="B34" i="8" s="1"/>
  <c r="B37" i="8" s="1"/>
  <c r="B40" i="8" s="1"/>
  <c r="B43" i="8" s="1"/>
  <c r="B46" i="8" s="1"/>
  <c r="B49" i="8" s="1"/>
  <c r="AP16" i="8" l="1"/>
  <c r="B52" i="8"/>
  <c r="B55" i="8" s="1"/>
  <c r="B58" i="8" s="1"/>
  <c r="B61" i="8" s="1"/>
  <c r="B64" i="8" s="1"/>
  <c r="AA16" i="8"/>
  <c r="AI16" i="8"/>
  <c r="AQ16" i="8"/>
  <c r="S16" i="8"/>
  <c r="T16" i="8"/>
  <c r="AB16" i="8"/>
  <c r="AJ16" i="8"/>
  <c r="AR16" i="8"/>
  <c r="W16" i="8"/>
  <c r="AE16" i="8"/>
  <c r="AM16" i="8"/>
  <c r="X16" i="8"/>
  <c r="AF16" i="8"/>
  <c r="AN16" i="8"/>
  <c r="U16" i="8"/>
  <c r="Y16" i="8"/>
  <c r="AC16" i="8"/>
  <c r="AG16" i="8"/>
  <c r="AK16" i="8"/>
  <c r="AO16" i="8"/>
  <c r="AS16" i="8"/>
  <c r="R16" i="8"/>
  <c r="V16" i="8"/>
  <c r="Z16" i="8"/>
  <c r="AD16" i="8"/>
  <c r="AH16" i="8"/>
  <c r="AL16" i="8"/>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P25" i="8" s="1"/>
  <c r="X45" i="5"/>
  <c r="Z22" i="5"/>
  <c r="X17" i="5"/>
  <c r="Z17" i="5" s="1"/>
  <c r="X19" i="5"/>
  <c r="Z19" i="5" s="1"/>
  <c r="X12" i="5"/>
  <c r="Y61" i="8" s="1"/>
  <c r="X46" i="5"/>
  <c r="Z46" i="5" s="1"/>
  <c r="X10" i="5"/>
  <c r="Y55" i="8" s="1"/>
  <c r="X16" i="5"/>
  <c r="Z16" i="5" s="1"/>
  <c r="X18" i="5"/>
  <c r="Z18" i="5" s="1"/>
  <c r="X20" i="5"/>
  <c r="Z20" i="5" s="1"/>
  <c r="X13" i="5"/>
  <c r="Y58" i="8" s="1"/>
  <c r="X21" i="5"/>
  <c r="Z21" i="5" s="1"/>
  <c r="X15" i="5"/>
  <c r="X11" i="5"/>
  <c r="X9" i="5"/>
  <c r="AN22" i="8" s="1"/>
  <c r="Y25" i="8" l="1"/>
  <c r="AC37" i="8"/>
  <c r="AD34" i="8"/>
  <c r="Z14" i="5"/>
  <c r="AR40" i="8"/>
  <c r="V34" i="8"/>
  <c r="AH37" i="8"/>
  <c r="AN43" i="8"/>
  <c r="AC46" i="8"/>
  <c r="V46" i="8"/>
  <c r="Z45" i="5"/>
  <c r="X47" i="5"/>
  <c r="Z15" i="5"/>
  <c r="Y43" i="8"/>
  <c r="AC40" i="8"/>
  <c r="AP28" i="8"/>
  <c r="AN40" i="8"/>
  <c r="AR37" i="8"/>
  <c r="AD37" i="8"/>
  <c r="AH25" i="8"/>
  <c r="V40" i="8"/>
  <c r="Z12" i="5"/>
  <c r="Y62" i="8" s="1"/>
  <c r="AN61" i="8"/>
  <c r="AH61" i="8"/>
  <c r="V61" i="8"/>
  <c r="AR61" i="8"/>
  <c r="AD61" i="8"/>
  <c r="AP61" i="8"/>
  <c r="AC38" i="8"/>
  <c r="V35" i="8"/>
  <c r="AN44" i="8"/>
  <c r="AR41" i="8"/>
  <c r="AD35" i="8"/>
  <c r="AH38" i="8"/>
  <c r="AN31" i="8"/>
  <c r="Y31" i="8"/>
  <c r="V31" i="8"/>
  <c r="AR31" i="8"/>
  <c r="AP31" i="8"/>
  <c r="AC31" i="8"/>
  <c r="Z13" i="5"/>
  <c r="Y59" i="8" s="1"/>
  <c r="AC58" i="8"/>
  <c r="AN58" i="8"/>
  <c r="AH58" i="8"/>
  <c r="V58" i="8"/>
  <c r="Z10" i="5"/>
  <c r="Y56" i="8" s="1"/>
  <c r="V55" i="8"/>
  <c r="AR55" i="8"/>
  <c r="AD55" i="8"/>
  <c r="AC55" i="8"/>
  <c r="Z11" i="5"/>
  <c r="AR49" i="8"/>
  <c r="AD49" i="8"/>
  <c r="AP49" i="8"/>
  <c r="AP26" i="8"/>
  <c r="Y26" i="8"/>
  <c r="Z9" i="5"/>
  <c r="AN23" i="8" s="1"/>
  <c r="AQ64" i="8"/>
  <c r="AM64" i="8"/>
  <c r="AI64" i="8"/>
  <c r="AE64" i="8"/>
  <c r="AA64" i="8"/>
  <c r="W64" i="8"/>
  <c r="S64" i="8"/>
  <c r="AS61" i="8"/>
  <c r="AO61" i="8"/>
  <c r="AK61" i="8"/>
  <c r="AG61" i="8"/>
  <c r="U61" i="8"/>
  <c r="AQ58" i="8"/>
  <c r="AM58" i="8"/>
  <c r="AI58" i="8"/>
  <c r="AE58" i="8"/>
  <c r="AA58" i="8"/>
  <c r="W58" i="8"/>
  <c r="S58" i="8"/>
  <c r="AS55" i="8"/>
  <c r="AO55" i="8"/>
  <c r="AK55" i="8"/>
  <c r="AG55" i="8"/>
  <c r="U55" i="8"/>
  <c r="AQ52" i="8"/>
  <c r="AM52" i="8"/>
  <c r="AI52" i="8"/>
  <c r="AE52" i="8"/>
  <c r="AA52" i="8"/>
  <c r="W52" i="8"/>
  <c r="S52" i="8"/>
  <c r="AS49" i="8"/>
  <c r="AO49" i="8"/>
  <c r="AK49" i="8"/>
  <c r="AG49" i="8"/>
  <c r="U49" i="8"/>
  <c r="AQ46" i="8"/>
  <c r="AM46" i="8"/>
  <c r="AI46" i="8"/>
  <c r="AE46" i="8"/>
  <c r="AA46" i="8"/>
  <c r="W46" i="8"/>
  <c r="S46" i="8"/>
  <c r="AS43" i="8"/>
  <c r="AO43" i="8"/>
  <c r="AK43" i="8"/>
  <c r="AG43" i="8"/>
  <c r="U43" i="8"/>
  <c r="AL64" i="8"/>
  <c r="Z64" i="8"/>
  <c r="R64" i="8"/>
  <c r="AJ61" i="8"/>
  <c r="AF61" i="8"/>
  <c r="AB61" i="8"/>
  <c r="X61" i="8"/>
  <c r="T61" i="8"/>
  <c r="AL58" i="8"/>
  <c r="Z58" i="8"/>
  <c r="R58" i="8"/>
  <c r="AJ55" i="8"/>
  <c r="AF55" i="8"/>
  <c r="AB55" i="8"/>
  <c r="X55" i="8"/>
  <c r="T55" i="8"/>
  <c r="AL52" i="8"/>
  <c r="Z52" i="8"/>
  <c r="R52" i="8"/>
  <c r="AJ49" i="8"/>
  <c r="AF49" i="8"/>
  <c r="AB49" i="8"/>
  <c r="X49" i="8"/>
  <c r="T49" i="8"/>
  <c r="AL46" i="8"/>
  <c r="Z46" i="8"/>
  <c r="R46" i="8"/>
  <c r="AJ43" i="8"/>
  <c r="AF43" i="8"/>
  <c r="AB43" i="8"/>
  <c r="X43" i="8"/>
  <c r="T43" i="8"/>
  <c r="AJ64" i="8"/>
  <c r="X64" i="8"/>
  <c r="AI61" i="8"/>
  <c r="W61" i="8"/>
  <c r="AJ58" i="8"/>
  <c r="X58" i="8"/>
  <c r="AI55" i="8"/>
  <c r="W55" i="8"/>
  <c r="AJ52" i="8"/>
  <c r="X52" i="8"/>
  <c r="AI49" i="8"/>
  <c r="W49" i="8"/>
  <c r="AJ46" i="8"/>
  <c r="X46" i="8"/>
  <c r="AI43" i="8"/>
  <c r="W43" i="8"/>
  <c r="AS40" i="8"/>
  <c r="AO40" i="8"/>
  <c r="AK40" i="8"/>
  <c r="AG40" i="8"/>
  <c r="U40" i="8"/>
  <c r="AQ37" i="8"/>
  <c r="AM37" i="8"/>
  <c r="AI37" i="8"/>
  <c r="AE37" i="8"/>
  <c r="AA37" i="8"/>
  <c r="W37" i="8"/>
  <c r="S37" i="8"/>
  <c r="AS34" i="8"/>
  <c r="AO34" i="8"/>
  <c r="AK34" i="8"/>
  <c r="AG34" i="8"/>
  <c r="U34" i="8"/>
  <c r="AQ31" i="8"/>
  <c r="AM31" i="8"/>
  <c r="AI31" i="8"/>
  <c r="AE31" i="8"/>
  <c r="AA31" i="8"/>
  <c r="W31" i="8"/>
  <c r="S31" i="8"/>
  <c r="AS28" i="8"/>
  <c r="AO28" i="8"/>
  <c r="AK28" i="8"/>
  <c r="AG28" i="8"/>
  <c r="U28" i="8"/>
  <c r="AO64" i="8"/>
  <c r="AA61" i="8"/>
  <c r="AO58" i="8"/>
  <c r="AA55" i="8"/>
  <c r="AO52" i="8"/>
  <c r="AA49" i="8"/>
  <c r="AO46" i="8"/>
  <c r="AA43" i="8"/>
  <c r="AJ40" i="8"/>
  <c r="AF40" i="8"/>
  <c r="AB40" i="8"/>
  <c r="X40" i="8"/>
  <c r="T40" i="8"/>
  <c r="AL37" i="8"/>
  <c r="Z37" i="8"/>
  <c r="R37" i="8"/>
  <c r="AJ34" i="8"/>
  <c r="AF34" i="8"/>
  <c r="AB34" i="8"/>
  <c r="X34" i="8"/>
  <c r="T34" i="8"/>
  <c r="AL31" i="8"/>
  <c r="Z31" i="8"/>
  <c r="R31" i="8"/>
  <c r="AJ28" i="8"/>
  <c r="AF28" i="8"/>
  <c r="AB28" i="8"/>
  <c r="X28" i="8"/>
  <c r="T28" i="8"/>
  <c r="AL25" i="8"/>
  <c r="Z25" i="8"/>
  <c r="R25" i="8"/>
  <c r="AJ22" i="8"/>
  <c r="AS64" i="8"/>
  <c r="AG64" i="8"/>
  <c r="AB64" i="8"/>
  <c r="U64" i="8"/>
  <c r="AE61" i="8"/>
  <c r="U58" i="8"/>
  <c r="Z55" i="8"/>
  <c r="R55" i="8"/>
  <c r="AS52" i="8"/>
  <c r="AK52" i="8"/>
  <c r="AQ49" i="8"/>
  <c r="AL49" i="8"/>
  <c r="S49" i="8"/>
  <c r="AF46" i="8"/>
  <c r="AM43" i="8"/>
  <c r="AQ40" i="8"/>
  <c r="AL40" i="8"/>
  <c r="R40" i="8"/>
  <c r="AK37" i="8"/>
  <c r="AF37" i="8"/>
  <c r="T37" i="8"/>
  <c r="AQ34" i="8"/>
  <c r="AL34" i="8"/>
  <c r="R34" i="8"/>
  <c r="AK31" i="8"/>
  <c r="AF31" i="8"/>
  <c r="T31" i="8"/>
  <c r="AQ28" i="8"/>
  <c r="AL28" i="8"/>
  <c r="R28" i="8"/>
  <c r="AI25" i="8"/>
  <c r="AE25" i="8"/>
  <c r="AA25" i="8"/>
  <c r="AL22" i="8"/>
  <c r="AG22" i="8"/>
  <c r="U22" i="8"/>
  <c r="T25" i="8"/>
  <c r="AA22" i="8"/>
  <c r="AK64" i="8"/>
  <c r="R61" i="8"/>
  <c r="AS58" i="8"/>
  <c r="AQ55" i="8"/>
  <c r="AB46" i="8"/>
  <c r="Z40" i="8"/>
  <c r="AS37" i="8"/>
  <c r="U37" i="8"/>
  <c r="AM34" i="8"/>
  <c r="S34" i="8"/>
  <c r="AG31" i="8"/>
  <c r="Z28" i="8"/>
  <c r="AO25" i="8"/>
  <c r="AB25" i="8"/>
  <c r="AQ22" i="8"/>
  <c r="R22" i="8"/>
  <c r="AF64" i="8"/>
  <c r="AM61" i="8"/>
  <c r="AG58" i="8"/>
  <c r="AB58" i="8"/>
  <c r="T58" i="8"/>
  <c r="AE55" i="8"/>
  <c r="U52" i="8"/>
  <c r="Z49" i="8"/>
  <c r="R49" i="8"/>
  <c r="AS46" i="8"/>
  <c r="AK46" i="8"/>
  <c r="AQ43" i="8"/>
  <c r="AL43" i="8"/>
  <c r="S43" i="8"/>
  <c r="AI40" i="8"/>
  <c r="W40" i="8"/>
  <c r="AJ37" i="8"/>
  <c r="X37" i="8"/>
  <c r="AI34" i="8"/>
  <c r="W34" i="8"/>
  <c r="AJ31" i="8"/>
  <c r="X31" i="8"/>
  <c r="AI28" i="8"/>
  <c r="W28" i="8"/>
  <c r="AQ25" i="8"/>
  <c r="AM25" i="8"/>
  <c r="U25" i="8"/>
  <c r="AS22" i="8"/>
  <c r="AO22" i="8"/>
  <c r="AK22" i="8"/>
  <c r="AF22" i="8"/>
  <c r="AB22" i="8"/>
  <c r="X22" i="8"/>
  <c r="T22" i="8"/>
  <c r="AO37" i="8"/>
  <c r="AA34" i="8"/>
  <c r="AG25" i="8"/>
  <c r="AE22" i="8"/>
  <c r="S22" i="8"/>
  <c r="Z61" i="8"/>
  <c r="S55" i="8"/>
  <c r="AF52" i="8"/>
  <c r="AM49" i="8"/>
  <c r="AG46" i="8"/>
  <c r="AE43" i="8"/>
  <c r="AM40" i="8"/>
  <c r="S40" i="8"/>
  <c r="AB37" i="8"/>
  <c r="AE34" i="8"/>
  <c r="AB31" i="8"/>
  <c r="AE28" i="8"/>
  <c r="AJ25" i="8"/>
  <c r="W25" i="8"/>
  <c r="AM22" i="8"/>
  <c r="T64" i="8"/>
  <c r="AQ61" i="8"/>
  <c r="AL61" i="8"/>
  <c r="S61" i="8"/>
  <c r="AF58" i="8"/>
  <c r="AM55" i="8"/>
  <c r="AG52" i="8"/>
  <c r="AB52" i="8"/>
  <c r="T52" i="8"/>
  <c r="AE49" i="8"/>
  <c r="U46" i="8"/>
  <c r="Z43" i="8"/>
  <c r="R43" i="8"/>
  <c r="AA40" i="8"/>
  <c r="AO31" i="8"/>
  <c r="AA28" i="8"/>
  <c r="AK25" i="8"/>
  <c r="X25" i="8"/>
  <c r="AI22" i="8"/>
  <c r="W22" i="8"/>
  <c r="AK58" i="8"/>
  <c r="AL55" i="8"/>
  <c r="T46" i="8"/>
  <c r="AE40" i="8"/>
  <c r="AG37" i="8"/>
  <c r="Z34" i="8"/>
  <c r="AS31" i="8"/>
  <c r="U31" i="8"/>
  <c r="AM28" i="8"/>
  <c r="S28" i="8"/>
  <c r="AS25" i="8"/>
  <c r="AF25" i="8"/>
  <c r="S25" i="8"/>
  <c r="Z22" i="8"/>
  <c r="AC47" i="8" l="1"/>
  <c r="V47" i="8"/>
  <c r="Y69" i="8"/>
  <c r="AP69" i="8"/>
  <c r="AD69" i="8"/>
  <c r="AR69" i="8"/>
  <c r="V69" i="8"/>
  <c r="AC69" i="8"/>
  <c r="AH69" i="8"/>
  <c r="AN69" i="8"/>
  <c r="AP50" i="8"/>
  <c r="AR50" i="8"/>
  <c r="AD50" i="8"/>
  <c r="AC56" i="8"/>
  <c r="V56" i="8"/>
  <c r="AR56" i="8"/>
  <c r="AD56" i="8"/>
  <c r="AP62" i="8"/>
  <c r="AN62" i="8"/>
  <c r="AH62" i="8"/>
  <c r="V62" i="8"/>
  <c r="AR62" i="8"/>
  <c r="AD62" i="8"/>
  <c r="AP32" i="8"/>
  <c r="AC32" i="8"/>
  <c r="AN32" i="8"/>
  <c r="Y32" i="8"/>
  <c r="V32" i="8"/>
  <c r="AR32" i="8"/>
  <c r="AH59" i="8"/>
  <c r="V59" i="8"/>
  <c r="AC59" i="8"/>
  <c r="AN59" i="8"/>
  <c r="V41" i="8"/>
  <c r="Y44" i="8"/>
  <c r="AH26" i="8"/>
  <c r="AC41" i="8"/>
  <c r="AP29" i="8"/>
  <c r="AN41" i="8"/>
  <c r="AR38" i="8"/>
  <c r="AD38" i="8"/>
  <c r="AK69" i="8"/>
  <c r="S69" i="8"/>
  <c r="U69" i="8"/>
  <c r="AA69" i="8"/>
  <c r="AB69" i="8"/>
  <c r="T69" i="8"/>
  <c r="AS69" i="8"/>
  <c r="AQ69" i="8"/>
  <c r="AO69" i="8"/>
  <c r="AI69" i="8"/>
  <c r="AL69" i="8"/>
  <c r="AF69" i="8"/>
  <c r="AM69" i="8"/>
  <c r="AE69" i="8"/>
  <c r="W69" i="8"/>
  <c r="AG69" i="8"/>
  <c r="X69" i="8"/>
  <c r="AJ69" i="8"/>
  <c r="Z69" i="8"/>
  <c r="AJ65" i="8"/>
  <c r="AF65" i="8"/>
  <c r="AB65" i="8"/>
  <c r="X65" i="8"/>
  <c r="T65" i="8"/>
  <c r="AL62" i="8"/>
  <c r="Z62" i="8"/>
  <c r="R62" i="8"/>
  <c r="AJ59" i="8"/>
  <c r="AF59" i="8"/>
  <c r="AB59" i="8"/>
  <c r="X59" i="8"/>
  <c r="T59" i="8"/>
  <c r="AL56" i="8"/>
  <c r="Z56" i="8"/>
  <c r="R56" i="8"/>
  <c r="AJ53" i="8"/>
  <c r="AF53" i="8"/>
  <c r="AB53" i="8"/>
  <c r="X53" i="8"/>
  <c r="T53" i="8"/>
  <c r="AL50" i="8"/>
  <c r="Z50" i="8"/>
  <c r="R50" i="8"/>
  <c r="AJ47" i="8"/>
  <c r="AF47" i="8"/>
  <c r="AB47" i="8"/>
  <c r="X47" i="8"/>
  <c r="T47" i="8"/>
  <c r="AL44" i="8"/>
  <c r="Z44" i="8"/>
  <c r="R44" i="8"/>
  <c r="AJ41" i="8"/>
  <c r="AF41" i="8"/>
  <c r="AB41" i="8"/>
  <c r="X41" i="8"/>
  <c r="T41" i="8"/>
  <c r="AQ65" i="8"/>
  <c r="AM65" i="8"/>
  <c r="AI65" i="8"/>
  <c r="AE65" i="8"/>
  <c r="AA65" i="8"/>
  <c r="W65" i="8"/>
  <c r="S65" i="8"/>
  <c r="AS62" i="8"/>
  <c r="AO62" i="8"/>
  <c r="AK62" i="8"/>
  <c r="AG62" i="8"/>
  <c r="U62" i="8"/>
  <c r="AQ59" i="8"/>
  <c r="AM59" i="8"/>
  <c r="AI59" i="8"/>
  <c r="AE59" i="8"/>
  <c r="AA59" i="8"/>
  <c r="W59" i="8"/>
  <c r="S59" i="8"/>
  <c r="AS56" i="8"/>
  <c r="AO56" i="8"/>
  <c r="AK56" i="8"/>
  <c r="AG56" i="8"/>
  <c r="U56" i="8"/>
  <c r="AQ53" i="8"/>
  <c r="AM53" i="8"/>
  <c r="AI53" i="8"/>
  <c r="AE53" i="8"/>
  <c r="AA53" i="8"/>
  <c r="W53" i="8"/>
  <c r="S53" i="8"/>
  <c r="AS50" i="8"/>
  <c r="AO50" i="8"/>
  <c r="AK50" i="8"/>
  <c r="AG50" i="8"/>
  <c r="U50" i="8"/>
  <c r="AQ47" i="8"/>
  <c r="AM47" i="8"/>
  <c r="AI47" i="8"/>
  <c r="AE47" i="8"/>
  <c r="AA47" i="8"/>
  <c r="W47" i="8"/>
  <c r="S47" i="8"/>
  <c r="AS44" i="8"/>
  <c r="AO44" i="8"/>
  <c r="AK44" i="8"/>
  <c r="AG44" i="8"/>
  <c r="U44" i="8"/>
  <c r="AQ41" i="8"/>
  <c r="AM41" i="8"/>
  <c r="AI41" i="8"/>
  <c r="AE41" i="8"/>
  <c r="AA41" i="8"/>
  <c r="AL65" i="8"/>
  <c r="AQ62" i="8"/>
  <c r="AJ62" i="8"/>
  <c r="AE62" i="8"/>
  <c r="AA62" i="8"/>
  <c r="AL59" i="8"/>
  <c r="AQ56" i="8"/>
  <c r="AJ56" i="8"/>
  <c r="AE56" i="8"/>
  <c r="AA56" i="8"/>
  <c r="AL53" i="8"/>
  <c r="AQ50" i="8"/>
  <c r="AJ50" i="8"/>
  <c r="AE50" i="8"/>
  <c r="AA50" i="8"/>
  <c r="AL47" i="8"/>
  <c r="AQ44" i="8"/>
  <c r="AJ44" i="8"/>
  <c r="AE44" i="8"/>
  <c r="AA44" i="8"/>
  <c r="AL41" i="8"/>
  <c r="W41" i="8"/>
  <c r="R41" i="8"/>
  <c r="AJ38" i="8"/>
  <c r="AF38" i="8"/>
  <c r="AB38" i="8"/>
  <c r="X38" i="8"/>
  <c r="T38" i="8"/>
  <c r="AL35" i="8"/>
  <c r="Z35" i="8"/>
  <c r="R35" i="8"/>
  <c r="AJ32" i="8"/>
  <c r="AF32" i="8"/>
  <c r="AB32" i="8"/>
  <c r="X32" i="8"/>
  <c r="T32" i="8"/>
  <c r="AL29" i="8"/>
  <c r="Z29" i="8"/>
  <c r="R29" i="8"/>
  <c r="AJ26" i="8"/>
  <c r="AK65" i="8"/>
  <c r="U65" i="8"/>
  <c r="AI62" i="8"/>
  <c r="T62" i="8"/>
  <c r="AK59" i="8"/>
  <c r="U59" i="8"/>
  <c r="AI56" i="8"/>
  <c r="T56" i="8"/>
  <c r="AK53" i="8"/>
  <c r="U53" i="8"/>
  <c r="AI50" i="8"/>
  <c r="T50" i="8"/>
  <c r="AK47" i="8"/>
  <c r="U47" i="8"/>
  <c r="AI44" i="8"/>
  <c r="T44" i="8"/>
  <c r="AK41" i="8"/>
  <c r="AQ38" i="8"/>
  <c r="AM38" i="8"/>
  <c r="AI38" i="8"/>
  <c r="AE38" i="8"/>
  <c r="AA38" i="8"/>
  <c r="W38" i="8"/>
  <c r="S38" i="8"/>
  <c r="AS35" i="8"/>
  <c r="AO35" i="8"/>
  <c r="AK35" i="8"/>
  <c r="AG35" i="8"/>
  <c r="U35" i="8"/>
  <c r="AQ32" i="8"/>
  <c r="AM32" i="8"/>
  <c r="AI32" i="8"/>
  <c r="AE32" i="8"/>
  <c r="AA32" i="8"/>
  <c r="W32" i="8"/>
  <c r="S32" i="8"/>
  <c r="AS29" i="8"/>
  <c r="AO29" i="8"/>
  <c r="AK29" i="8"/>
  <c r="AG29" i="8"/>
  <c r="U29" i="8"/>
  <c r="AQ26" i="8"/>
  <c r="AM26" i="8"/>
  <c r="AI26" i="8"/>
  <c r="AE26" i="8"/>
  <c r="AA26" i="8"/>
  <c r="W26" i="8"/>
  <c r="S26" i="8"/>
  <c r="AS23" i="8"/>
  <c r="AO23" i="8"/>
  <c r="AK23" i="8"/>
  <c r="AG23" i="8"/>
  <c r="U23" i="8"/>
  <c r="AO65" i="8"/>
  <c r="Z65" i="8"/>
  <c r="R65" i="8"/>
  <c r="X62" i="8"/>
  <c r="S62" i="8"/>
  <c r="AG65" i="8"/>
  <c r="W62" i="8"/>
  <c r="Z59" i="8"/>
  <c r="AM56" i="8"/>
  <c r="W56" i="8"/>
  <c r="AS53" i="8"/>
  <c r="R53" i="8"/>
  <c r="X50" i="8"/>
  <c r="AO47" i="8"/>
  <c r="AF44" i="8"/>
  <c r="S44" i="8"/>
  <c r="AG41" i="8"/>
  <c r="AS38" i="8"/>
  <c r="AG38" i="8"/>
  <c r="AM35" i="8"/>
  <c r="AF35" i="8"/>
  <c r="AB35" i="8"/>
  <c r="W35" i="8"/>
  <c r="AS32" i="8"/>
  <c r="AG32" i="8"/>
  <c r="AM29" i="8"/>
  <c r="AF29" i="8"/>
  <c r="AB29" i="8"/>
  <c r="W29" i="8"/>
  <c r="AS26" i="8"/>
  <c r="AG26" i="8"/>
  <c r="AB26" i="8"/>
  <c r="AQ23" i="8"/>
  <c r="AL23" i="8"/>
  <c r="AF23" i="8"/>
  <c r="AB23" i="8"/>
  <c r="X23" i="8"/>
  <c r="S23" i="8"/>
  <c r="T26" i="8"/>
  <c r="Z23" i="8"/>
  <c r="AF50" i="8"/>
  <c r="AB44" i="8"/>
  <c r="S41" i="8"/>
  <c r="AO38" i="8"/>
  <c r="R32" i="8"/>
  <c r="S29" i="8"/>
  <c r="X26" i="8"/>
  <c r="AM62" i="8"/>
  <c r="AG59" i="8"/>
  <c r="AB56" i="8"/>
  <c r="Z53" i="8"/>
  <c r="AM50" i="8"/>
  <c r="W50" i="8"/>
  <c r="AS47" i="8"/>
  <c r="R47" i="8"/>
  <c r="X44" i="8"/>
  <c r="AO41" i="8"/>
  <c r="AL38" i="8"/>
  <c r="AQ35" i="8"/>
  <c r="AJ35" i="8"/>
  <c r="AE35" i="8"/>
  <c r="AA35" i="8"/>
  <c r="AL32" i="8"/>
  <c r="AQ29" i="8"/>
  <c r="AJ29" i="8"/>
  <c r="AE29" i="8"/>
  <c r="AA29" i="8"/>
  <c r="AL26" i="8"/>
  <c r="AF26" i="8"/>
  <c r="Z26" i="8"/>
  <c r="U26" i="8"/>
  <c r="AJ23" i="8"/>
  <c r="AE23" i="8"/>
  <c r="AA23" i="8"/>
  <c r="W23" i="8"/>
  <c r="R23" i="8"/>
  <c r="AK38" i="8"/>
  <c r="AI35" i="8"/>
  <c r="U32" i="8"/>
  <c r="T29" i="8"/>
  <c r="AK26" i="8"/>
  <c r="AI23" i="8"/>
  <c r="AS65" i="8"/>
  <c r="R59" i="8"/>
  <c r="X56" i="8"/>
  <c r="Z38" i="8"/>
  <c r="X35" i="8"/>
  <c r="Z32" i="8"/>
  <c r="X29" i="8"/>
  <c r="R26" i="8"/>
  <c r="AM23" i="8"/>
  <c r="AB62" i="8"/>
  <c r="AO59" i="8"/>
  <c r="AF56" i="8"/>
  <c r="S56" i="8"/>
  <c r="AG53" i="8"/>
  <c r="AB50" i="8"/>
  <c r="Z47" i="8"/>
  <c r="AM44" i="8"/>
  <c r="W44" i="8"/>
  <c r="AS41" i="8"/>
  <c r="U41" i="8"/>
  <c r="U38" i="8"/>
  <c r="T35" i="8"/>
  <c r="AK32" i="8"/>
  <c r="AI29" i="8"/>
  <c r="AF62" i="8"/>
  <c r="AS59" i="8"/>
  <c r="AO53" i="8"/>
  <c r="S50" i="8"/>
  <c r="AG47" i="8"/>
  <c r="Z41" i="8"/>
  <c r="R38" i="8"/>
  <c r="S35" i="8"/>
  <c r="AO32" i="8"/>
  <c r="AO26" i="8"/>
  <c r="T23" i="8"/>
  <c r="Z47" i="5"/>
  <c r="AF70" i="8" l="1"/>
  <c r="AB70" i="8"/>
  <c r="AM70" i="8"/>
  <c r="AI70" i="8"/>
  <c r="W70" i="8"/>
  <c r="AP70" i="8"/>
  <c r="AD70" i="8"/>
  <c r="AK70" i="8"/>
  <c r="Y70" i="8"/>
  <c r="AO70" i="8"/>
  <c r="AH70" i="8"/>
  <c r="AR70" i="8"/>
  <c r="AG70" i="8"/>
  <c r="X70" i="8"/>
  <c r="U70" i="8"/>
  <c r="AL70" i="8"/>
  <c r="AJ70" i="8"/>
  <c r="AS70" i="8"/>
  <c r="AN70" i="8"/>
  <c r="AC70" i="8"/>
  <c r="AA70" i="8"/>
  <c r="V70" i="8"/>
  <c r="AQ70" i="8"/>
  <c r="T70" i="8"/>
  <c r="R70" i="8"/>
  <c r="AE70" i="8"/>
  <c r="S70" i="8"/>
  <c r="Z70" i="8"/>
</calcChain>
</file>

<file path=xl/sharedStrings.xml><?xml version="1.0" encoding="utf-8"?>
<sst xmlns="http://schemas.openxmlformats.org/spreadsheetml/2006/main" count="1455" uniqueCount="201">
  <si>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</si>
  <si>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</si>
  <si>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</si>
  <si>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</si>
  <si>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</si>
  <si>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</si>
  <si>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</si>
  <si>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</si>
  <si>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</si>
  <si>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</si>
  <si>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</si>
  <si>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</si>
  <si>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</si>
  <si>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</si>
  <si>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</si>
  <si>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</si>
  <si>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</si>
  <si>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</si>
  <si>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</si>
  <si>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</si>
  <si>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</si>
  <si>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</si>
  <si>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</si>
  <si>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</si>
  <si>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</si>
  <si>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</si>
  <si>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</si>
  <si>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</si>
  <si>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</si>
  <si>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</si>
  <si>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</si>
  <si>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</si>
  <si>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</si>
  <si>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</si>
  <si>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</si>
  <si>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</si>
  <si>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</si>
  <si>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</si>
  <si>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</si>
  <si>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</si>
  <si>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</si>
  <si>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</si>
  <si>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</si>
  <si>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</si>
  <si>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</si>
  <si>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</si>
  <si>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</si>
  <si>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</si>
  <si>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</si>
  <si>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</si>
  <si>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</si>
  <si>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</si>
  <si>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</si>
  <si>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</si>
  <si>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</si>
  <si>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</si>
  <si>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</si>
  <si>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</si>
  <si>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</si>
  <si>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</si>
  <si>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</si>
  <si>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</si>
  <si>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</si>
  <si>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2"/>
  </si>
  <si>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</si>
  <si>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</si>
  <si>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</si>
  <si>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</si>
  <si>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</si>
  <si>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</si>
  <si>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</si>
  <si>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計画作成担当者</t>
    <rPh sb="0" eb="2">
      <t>ケイカク</t>
    </rPh>
    <rPh sb="2" eb="4">
      <t>サクセイ</t>
    </rPh>
    <rPh sb="4" eb="7">
      <t>タントウシャ</t>
    </rPh>
    <phoneticPr fontId="2"/>
  </si>
  <si>
    <t>介護従業者</t>
    <rPh sb="0" eb="2">
      <t>カイゴ</t>
    </rPh>
    <rPh sb="2" eb="5">
      <t>ジュウギョウシャ</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</si>
  <si>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</si>
  <si>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</si>
  <si>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</si>
  <si>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ag</t>
    <phoneticPr fontId="2"/>
  </si>
  <si>
    <t>A</t>
  </si>
  <si>
    <t>ー</t>
  </si>
  <si>
    <t>≪提出不要≫</t>
    <rPh sb="1" eb="3">
      <t>テイシュツ</t>
    </rPh>
    <rPh sb="3" eb="5">
      <t>フヨウ</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</si>
  <si>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</si>
  <si>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</si>
  <si>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</si>
  <si>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</si>
  <si>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</si>
  <si>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</si>
  <si>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</si>
  <si>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</si>
  <si>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に色づけされます。</t>
    <rPh sb="1" eb="2">
      <t>イロ</t>
    </rPh>
    <phoneticPr fontId="2"/>
  </si>
  <si>
    <t>C</t>
  </si>
  <si>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</si>
  <si>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</si>
  <si>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</si>
  <si>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</si>
  <si>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</si>
  <si>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</si>
  <si>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</si>
  <si>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</si>
  <si>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</si>
  <si>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</si>
  <si>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</si>
  <si>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</si>
  <si>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</si>
  <si>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</si>
  <si>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</si>
  <si>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</si>
  <si>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</si>
  <si>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</si>
  <si>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</si>
  <si>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</si>
  <si>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</si>
  <si>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</si>
  <si>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</si>
  <si>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</si>
  <si>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</si>
  <si>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</si>
  <si>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</si>
  <si>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</si>
  <si>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</si>
  <si>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</si>
  <si>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</si>
  <si>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</si>
  <si>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</si>
  <si>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</si>
  <si>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</si>
  <si>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</si>
  <si>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</si>
  <si>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</si>
  <si>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</si>
  <si>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t>
    <phoneticPr fontId="2"/>
  </si>
  <si>
    <t>（宿直   ･･･</t>
    <rPh sb="1" eb="3">
      <t>シュクチョク</t>
    </rPh>
    <phoneticPr fontId="2"/>
  </si>
  <si>
    <t>c</t>
    <phoneticPr fontId="2"/>
  </si>
  <si>
    <t>i</t>
    <phoneticPr fontId="2"/>
  </si>
  <si>
    <t>j</t>
    <phoneticPr fontId="2"/>
  </si>
  <si>
    <t>-</t>
    <phoneticPr fontId="2"/>
  </si>
  <si>
    <t>　　　 その他、特記事項欄としてもご活用ください。</t>
    <rPh sb="6" eb="7">
      <t>タ</t>
    </rPh>
    <rPh sb="8" eb="10">
      <t>トッキ</t>
    </rPh>
    <rPh sb="10" eb="12">
      <t>ジコウ</t>
    </rPh>
    <rPh sb="12" eb="13">
      <t>ラン</t>
    </rPh>
    <rPh sb="18" eb="20">
      <t>カツヨウ</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</si>
  <si>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</si>
  <si>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ユニット</t>
    <phoneticPr fontId="2"/>
  </si>
  <si>
    <t>ユニット目</t>
    <rPh sb="4" eb="5">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</si>
  <si>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</si>
  <si>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</si>
  <si>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</si>
  <si>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</si>
  <si>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</si>
  <si>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</si>
  <si>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</si>
  <si>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</si>
  <si>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</si>
  <si>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</si>
  <si>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人</t>
    <rPh sb="0" eb="1">
      <t>ニン</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</si>
  <si>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</si>
  <si>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</si>
  <si>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(9) 資格</t>
    <rPh sb="4" eb="6">
      <t>シカク</t>
    </rPh>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</si>
  <si>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</si>
  <si>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</si>
  <si>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</si>
  <si>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</si>
  <si>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</si>
  <si>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</si>
  <si>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</si>
  <si>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従業者の勤務の体制及び勤務形態一覧表　</t>
    <phoneticPr fontId="2"/>
  </si>
  <si>
    <t>（推定数）</t>
    <rPh sb="1" eb="4">
      <t>スイテイスウ</t>
    </rPh>
    <phoneticPr fontId="2"/>
  </si>
  <si>
    <t>　　どの共同生活住居についての記載であるのかをわかるようにしてください。（例　１ユニット目／２ユニット目）</t>
    <rPh sb="4" eb="6">
      <t>キョウドウ</t>
    </rPh>
    <rPh sb="6" eb="8">
      <t>セイカツ</t>
    </rPh>
    <rPh sb="8" eb="10">
      <t>ジュウキョ</t>
    </rPh>
    <rPh sb="15" eb="17">
      <t>キサイ</t>
    </rPh>
    <rPh sb="37" eb="38">
      <t>レイ</t>
    </rPh>
    <rPh sb="44" eb="45">
      <t>メ</t>
    </rPh>
    <rPh sb="51" eb="52">
      <t>メ</t>
    </rPh>
    <phoneticPr fontId="2"/>
  </si>
  <si>
    <t>従業者の勤務の体制および勤務形態一覧表</t>
    <rPh sb="0" eb="3">
      <t>ジュウギョウシャ</t>
    </rPh>
    <rPh sb="4" eb="6">
      <t>キンム</t>
    </rPh>
    <rPh sb="7" eb="9">
      <t>タイセイ</t>
    </rPh>
    <rPh sb="12" eb="14">
      <t>キンム</t>
    </rPh>
    <rPh sb="14" eb="16">
      <t>ケイタイ</t>
    </rPh>
    <rPh sb="16" eb="18">
      <t>イチラン</t>
    </rPh>
    <rPh sb="18" eb="19">
      <t>ヒョウ</t>
    </rPh>
    <phoneticPr fontId="2"/>
  </si>
  <si>
    <t>（参考様式1）</t>
    <rPh sb="1" eb="3">
      <t>サンコウ</t>
    </rPh>
    <rPh sb="3" eb="5">
      <t>ヨウシキ</t>
    </rPh>
    <phoneticPr fontId="3"/>
  </si>
  <si>
    <t>火</t>
    <rPh sb="0" eb="1">
      <t>ヒ</t>
    </rPh>
    <phoneticPr fontId="2"/>
  </si>
  <si>
    <t>水</t>
    <rPh sb="0" eb="1">
      <t>スイ</t>
    </rPh>
    <phoneticPr fontId="2"/>
  </si>
  <si>
    <t>木</t>
  </si>
  <si>
    <t>金</t>
  </si>
  <si>
    <t>土</t>
  </si>
  <si>
    <t>　(1)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</si>
  <si>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(1)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</si>
  <si>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(2) 利用者数</t>
    <rPh sb="4" eb="7">
      <t>リヨウシャ</t>
    </rPh>
    <rPh sb="7" eb="8">
      <t>スウ</t>
    </rPh>
    <phoneticPr fontId="2"/>
  </si>
  <si>
    <t>(3) 事業所の共同生活住居（ユニット）数</t>
    <rPh sb="4" eb="7">
      <t>ジギョウショ</t>
    </rPh>
    <rPh sb="8" eb="10">
      <t>キョウドウ</t>
    </rPh>
    <rPh sb="10" eb="12">
      <t>セイカツ</t>
    </rPh>
    <rPh sb="12" eb="14">
      <t>ジュウキョ</t>
    </rPh>
    <rPh sb="20" eb="21">
      <t>スウ</t>
    </rPh>
    <phoneticPr fontId="2"/>
  </si>
  <si>
    <t>(4) 日中／夜間及び深夜の時間帯の区分</t>
    <rPh sb="4" eb="6">
      <t>ニッチュウ</t>
    </rPh>
    <rPh sb="7" eb="9">
      <t>ヤカン</t>
    </rPh>
    <rPh sb="9" eb="10">
      <t>オヨ</t>
    </rPh>
    <rPh sb="11" eb="13">
      <t>シンヤ</t>
    </rPh>
    <rPh sb="14" eb="17">
      <t>ジカンタイ</t>
    </rPh>
    <rPh sb="18" eb="20">
      <t>クブン</t>
    </rPh>
    <phoneticPr fontId="2"/>
  </si>
  <si>
    <t>　(2) 利用者の推定数（共用型認知症対応型通所介護を実施している場合は、同サービスの利用者の推定数を含む。）を入力してください。</t>
    <rPh sb="5" eb="8">
      <t>リヨウシャ</t>
    </rPh>
    <rPh sb="9" eb="11">
      <t>スイテイ</t>
    </rPh>
    <rPh sb="11" eb="12">
      <t>スウ</t>
    </rPh>
    <rPh sb="13" eb="15">
      <t>キョウヨウ</t>
    </rPh>
    <rPh sb="15" eb="16">
      <t>ガタ</t>
    </rPh>
    <rPh sb="16" eb="19">
      <t>ニンチショウ</t>
    </rPh>
    <rPh sb="19" eb="21">
      <t>タイオウ</t>
    </rPh>
    <rPh sb="21" eb="22">
      <t>ガタ</t>
    </rPh>
    <rPh sb="22" eb="24">
      <t>ツウショ</t>
    </rPh>
    <rPh sb="24" eb="26">
      <t>カイゴ</t>
    </rPh>
    <rPh sb="27" eb="29">
      <t>ジッシ</t>
    </rPh>
    <rPh sb="33" eb="35">
      <t>バアイ</t>
    </rPh>
    <rPh sb="37" eb="38">
      <t>ドウ</t>
    </rPh>
    <rPh sb="43" eb="46">
      <t>リヨウシャ</t>
    </rPh>
    <rPh sb="47" eb="49">
      <t>スイテイ</t>
    </rPh>
    <rPh sb="49" eb="50">
      <t>スウ</t>
    </rPh>
    <rPh sb="51" eb="52">
      <t>フク</t>
    </rPh>
    <rPh sb="56" eb="58">
      <t>ニュウリョク</t>
    </rPh>
    <phoneticPr fontId="2"/>
  </si>
  <si>
    <t>　(3) 本表は共同生活住居（ユニット）ごとに作成してください。</t>
    <rPh sb="5" eb="7">
      <t>ホンピョウ</t>
    </rPh>
    <rPh sb="8" eb="10">
      <t>キョウドウ</t>
    </rPh>
    <rPh sb="10" eb="12">
      <t>セイカツ</t>
    </rPh>
    <rPh sb="12" eb="14">
      <t>ジュウキョ</t>
    </rPh>
    <rPh sb="23" eb="25">
      <t>サクセイ</t>
    </rPh>
    <phoneticPr fontId="2"/>
  </si>
  <si>
    <t>　(4)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</si>
  <si>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(5) 
職種</t>
    <phoneticPr fontId="3"/>
  </si>
  <si>
    <t>(6)
勤務
形態</t>
    <phoneticPr fontId="3"/>
  </si>
  <si>
    <t>(7)</t>
    <phoneticPr fontId="2"/>
  </si>
  <si>
    <t>　(5)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</si>
  <si>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</si>
  <si>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申請する事業に係る従業者（管理者を含む。）の４週間分の勤務時間を入力してください。（別シートの「シフト記号表」を作成し、シフト記号を選択または入力してください。）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8" eb="31">
      <t>シュウカンブン</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</si>
  <si>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(8)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</si>
  <si>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(9) 従業者ごとに、週平均の勤務時間数が自動計算されますので、誤りがないか確認してください。</t>
    <rPh sb="5" eb="8">
      <t>ジュウギョウシャ</t>
    </rPh>
    <rPh sb="12" eb="15">
      <t>シュウヘイキン</t>
    </rPh>
    <rPh sb="16" eb="18">
      <t>キンム</t>
    </rPh>
    <rPh sb="18" eb="21">
      <t>ジカンスウ</t>
    </rPh>
    <rPh sb="22" eb="24">
      <t>ジドウ</t>
    </rPh>
    <rPh sb="24" eb="26">
      <t>ケイサン</t>
    </rPh>
    <rPh sb="33" eb="34">
      <t>アヤマ</t>
    </rPh>
    <rPh sb="39" eb="41">
      <t>カクニン</t>
    </rPh>
    <phoneticPr fontId="2"/>
  </si>
  <si>
    <t>　(10) 申請する事業所以外の事業所・施設との兼務を予定している場合は、兼務先の事業所・施設の名称及び兼務する職務の内容について記入してください。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7" eb="29">
      <t>ヨテイ</t>
    </rPh>
    <rPh sb="33" eb="35">
      <t>バアイ</t>
    </rPh>
    <rPh sb="37" eb="39">
      <t>ケンム</t>
    </rPh>
    <rPh sb="39" eb="40">
      <t>サキ</t>
    </rPh>
    <rPh sb="41" eb="44">
      <t>ジギョウショ</t>
    </rPh>
    <rPh sb="45" eb="47">
      <t>シセツ</t>
    </rPh>
    <rPh sb="48" eb="50">
      <t>メイショウ</t>
    </rPh>
    <rPh sb="50" eb="51">
      <t>オヨ</t>
    </rPh>
    <rPh sb="52" eb="54">
      <t>ケンム</t>
    </rPh>
    <rPh sb="56" eb="58">
      <t>ショクム</t>
    </rPh>
    <rPh sb="59" eb="61">
      <t>ナイヨウ</t>
    </rPh>
    <rPh sb="65" eb="67">
      <t>キニュウ</t>
    </rPh>
    <phoneticPr fontId="2"/>
  </si>
  <si>
    <t>　(11)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</si>
  <si>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(8)
４週の
勤務時間数
合計</t>
    <rPh sb="5" eb="6">
      <t>シュウ</t>
    </rPh>
    <rPh sb="14" eb="16">
      <t>ゴウケイ</t>
    </rPh>
    <phoneticPr fontId="2"/>
  </si>
  <si>
    <r>
      <t xml:space="preserve">(9)
</t>
    </r>
    <r>
      <rPr>
        <sz val="11"/>
        <rFont val="HGSｺﾞｼｯｸM"/>
        <family val="3"/>
        <charset val="128"/>
      </rPr>
      <t>週平均
勤務時間数</t>
    </r>
    <rPh sb="5" eb="7">
      <t>ヘイキン</t>
    </rPh>
    <rPh sb="8" eb="10">
      <t>キンム</t>
    </rPh>
    <rPh sb="10" eb="12">
      <t>ジカン</t>
    </rPh>
    <rPh sb="12" eb="13">
      <t>スウ</t>
    </rPh>
    <phoneticPr fontId="3"/>
  </si>
  <si>
    <t>(10)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</si>
  <si>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　(13)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</si>
  <si>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r>
      <t>(11)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</si>
  <si>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(11)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</si>
  <si>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(12) 日ごとの実利用者数</t>
    <rPh sb="5" eb="6">
      <t>ヒ</t>
    </rPh>
    <rPh sb="9" eb="10">
      <t>ジツ</t>
    </rPh>
    <rPh sb="10" eb="13">
      <t>リヨウシャ</t>
    </rPh>
    <rPh sb="13" eb="14">
      <t>スウ</t>
    </rPh>
    <phoneticPr fontId="2"/>
  </si>
  <si>
    <t>(13) 介護従業者の日中の勤務時間の合計</t>
    <rPh sb="5" eb="7">
      <t>カイゴ</t>
    </rPh>
    <rPh sb="7" eb="10">
      <t>ジュウギョウシャ</t>
    </rPh>
    <rPh sb="11" eb="13">
      <t>ニッチュウ</t>
    </rPh>
    <rPh sb="14" eb="16">
      <t>キンム</t>
    </rPh>
    <rPh sb="16" eb="18">
      <t>ジカン</t>
    </rPh>
    <rPh sb="19" eb="21">
      <t>ゴウケイ</t>
    </rPh>
    <phoneticPr fontId="2"/>
  </si>
  <si>
    <t>(14)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</si>
  <si>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(14)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</si>
  <si>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　(12) 日ごとのサービスの利用者数（予定数）を入力してください。</t>
    <rPh sb="6" eb="7">
      <t>ヒ</t>
    </rPh>
    <rPh sb="15" eb="18">
      <t>リヨウシャ</t>
    </rPh>
    <rPh sb="18" eb="19">
      <t>スウ</t>
    </rPh>
    <rPh sb="20" eb="22">
      <t>ヨテイ</t>
    </rPh>
    <rPh sb="22" eb="23">
      <t>スウ</t>
    </rPh>
    <rPh sb="25" eb="27">
      <t>ニュウリョク</t>
    </rPh>
    <phoneticPr fontId="2"/>
  </si>
  <si>
    <r>
      <t>(8)
４週の</t>
    </r>
    <r>
      <rPr>
        <sz val="11"/>
        <rFont val="HGSｺﾞｼｯｸM"/>
        <family val="3"/>
        <charset val="128"/>
      </rPr>
      <t xml:space="preserve">
勤務時間数
合計</t>
    </r>
    <rPh sb="5" eb="6">
      <t>シュウ</t>
    </rPh>
    <rPh sb="8" eb="10">
      <t>キンム</t>
    </rPh>
    <rPh sb="10" eb="12">
      <t>ジカン</t>
    </rPh>
    <rPh sb="12" eb="13">
      <t>スウ</t>
    </rPh>
    <rPh sb="14" eb="16">
      <t>ゴウケイ</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</si>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</sst>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5"/>
      <name val="HGSｺﾞｼｯｸM"/>
      <family val="3"/>
      <charset val="128"/>
    </font>
    <font>
      <sz val="15.5"/>
      <name val="HGSｺﾞｼｯｸM"/>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1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35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2" xfId="0" applyFont="1" applyBorder="1" applyAlignment="1">
      <alignment vertical="center"/>
    </xf>
    <xf numFmtId="0" fontId="10" fillId="0" borderId="0" xfId="0" applyFont="1" applyBorder="1" applyAlignment="1">
      <alignment vertical="center"/>
    </xf>
    <xf numFmtId="0" fontId="10" fillId="0" borderId="44" xfId="0" applyFont="1" applyBorder="1" applyAlignment="1">
      <alignment vertical="center"/>
    </xf>
    <xf numFmtId="0" fontId="10" fillId="0" borderId="27" xfId="0" applyFont="1" applyBorder="1" applyAlignment="1">
      <alignment vertical="center"/>
    </xf>
    <xf numFmtId="0" fontId="10" fillId="0" borderId="55" xfId="0" applyFont="1" applyBorder="1" applyAlignment="1">
      <alignment vertical="center"/>
    </xf>
    <xf numFmtId="0" fontId="10" fillId="0" borderId="2" xfId="0" applyFont="1" applyBorder="1" applyAlignment="1">
      <alignment vertical="center"/>
    </xf>
    <xf numFmtId="0" fontId="4" fillId="0" borderId="31" xfId="0" applyFont="1" applyBorder="1" applyAlignment="1">
      <alignment vertical="center"/>
    </xf>
    <xf numFmtId="0" fontId="4" fillId="0" borderId="2" xfId="0" applyFont="1" applyBorder="1" applyAlignment="1">
      <alignment vertical="center"/>
    </xf>
    <xf numFmtId="0" fontId="4" fillId="0" borderId="53" xfId="0" applyFont="1" applyBorder="1" applyAlignment="1">
      <alignment vertical="center"/>
    </xf>
    <xf numFmtId="0" fontId="4" fillId="0" borderId="55" xfId="0" applyFont="1" applyBorder="1" applyAlignment="1">
      <alignment vertical="center"/>
    </xf>
    <xf numFmtId="0" fontId="4" fillId="0" borderId="45" xfId="0" applyFont="1" applyBorder="1" applyAlignment="1">
      <alignment vertical="center"/>
    </xf>
    <xf numFmtId="0" fontId="4" fillId="0" borderId="27" xfId="0" applyFont="1" applyBorder="1" applyAlignment="1">
      <alignment vertical="center"/>
    </xf>
    <xf numFmtId="0" fontId="4" fillId="0" borderId="32" xfId="0" applyFont="1" applyBorder="1" applyAlignment="1">
      <alignment vertical="center"/>
    </xf>
    <xf numFmtId="0" fontId="4" fillId="0" borderId="0" xfId="0" applyFont="1" applyBorder="1" applyAlignment="1">
      <alignment vertical="center"/>
    </xf>
    <xf numFmtId="0" fontId="4" fillId="0" borderId="44"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8" xfId="0" applyFont="1" applyBorder="1" applyAlignment="1">
      <alignment horizontal="center" vertical="center" wrapText="1"/>
    </xf>
    <xf numFmtId="0" fontId="8" fillId="0" borderId="0" xfId="0" applyFont="1" applyAlignment="1">
      <alignment horizontal="right" vertical="center"/>
    </xf>
    <xf numFmtId="0" fontId="0" fillId="3" borderId="0" xfId="0" applyFill="1">
      <alignment vertical="center"/>
    </xf>
    <xf numFmtId="0" fontId="4" fillId="0" borderId="58" xfId="0" applyFont="1" applyBorder="1" applyAlignment="1">
      <alignment vertical="center"/>
    </xf>
    <xf numFmtId="0" fontId="4" fillId="0" borderId="59" xfId="0" applyFont="1" applyBorder="1" applyAlignment="1">
      <alignment vertical="center"/>
    </xf>
    <xf numFmtId="0" fontId="10" fillId="0" borderId="59" xfId="0" applyFont="1" applyBorder="1" applyAlignment="1">
      <alignment vertical="center"/>
    </xf>
    <xf numFmtId="0" fontId="4" fillId="0" borderId="38" xfId="0" applyFont="1" applyBorder="1" applyAlignment="1">
      <alignment vertical="center"/>
    </xf>
    <xf numFmtId="0" fontId="4" fillId="0" borderId="60" xfId="0" applyFont="1" applyBorder="1" applyAlignment="1">
      <alignment vertical="center"/>
    </xf>
    <xf numFmtId="0" fontId="10" fillId="0" borderId="60"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74" xfId="0" applyFont="1" applyBorder="1" applyAlignment="1">
      <alignment vertical="center"/>
    </xf>
    <xf numFmtId="0" fontId="10" fillId="0" borderId="75" xfId="0" applyFont="1" applyBorder="1" applyAlignment="1">
      <alignment horizontal="center" vertical="center"/>
    </xf>
    <xf numFmtId="0" fontId="10" fillId="0" borderId="46" xfId="0" applyFont="1" applyBorder="1" applyAlignment="1">
      <alignment vertical="center"/>
    </xf>
    <xf numFmtId="0" fontId="10" fillId="0" borderId="6" xfId="0" applyFont="1" applyBorder="1" applyAlignment="1">
      <alignment horizontal="center" vertical="center"/>
    </xf>
    <xf numFmtId="0" fontId="10" fillId="0" borderId="37" xfId="0" applyFont="1" applyBorder="1" applyAlignment="1">
      <alignment horizontal="center" vertical="center"/>
    </xf>
    <xf numFmtId="0" fontId="10" fillId="0" borderId="6" xfId="0" applyFont="1" applyBorder="1" applyAlignment="1">
      <alignment vertical="center"/>
    </xf>
    <xf numFmtId="0" fontId="10" fillId="0" borderId="76" xfId="0" applyFont="1" applyBorder="1" applyAlignment="1">
      <alignment horizontal="center" vertical="center"/>
    </xf>
    <xf numFmtId="0" fontId="10" fillId="0" borderId="7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3"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0" xfId="0" applyFont="1" applyBorder="1" applyAlignment="1">
      <alignment horizontal="center" vertical="center" wrapText="1"/>
    </xf>
    <xf numFmtId="0" fontId="8" fillId="0" borderId="84" xfId="0" applyFont="1" applyBorder="1" applyAlignment="1">
      <alignment vertical="center"/>
    </xf>
    <xf numFmtId="0" fontId="8" fillId="0" borderId="85" xfId="0" applyFont="1" applyBorder="1" applyAlignment="1">
      <alignment vertical="center"/>
    </xf>
    <xf numFmtId="0" fontId="8" fillId="5" borderId="85" xfId="0" applyFont="1" applyFill="1" applyBorder="1" applyAlignment="1">
      <alignment vertical="center"/>
    </xf>
    <xf numFmtId="0" fontId="8" fillId="3" borderId="85" xfId="0" applyFont="1" applyFill="1" applyBorder="1" applyAlignment="1">
      <alignment vertical="center"/>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61" xfId="0" applyFont="1" applyBorder="1" applyAlignment="1">
      <alignment vertical="center"/>
    </xf>
    <xf numFmtId="0" fontId="8" fillId="2" borderId="30"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shrinkToFit="1"/>
      <protection locked="0"/>
    </xf>
    <xf numFmtId="0" fontId="8" fillId="0" borderId="62" xfId="0" applyFont="1" applyBorder="1" applyAlignment="1">
      <alignment horizontal="center" vertical="center"/>
    </xf>
    <xf numFmtId="0" fontId="8" fillId="2" borderId="29" xfId="0" applyFont="1" applyFill="1" applyBorder="1" applyAlignment="1" applyProtection="1">
      <alignment horizontal="center" vertical="center" wrapText="1"/>
      <protection locked="0"/>
    </xf>
    <xf numFmtId="0" fontId="8" fillId="0" borderId="66"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67" xfId="0" applyFont="1" applyBorder="1" applyAlignment="1">
      <alignment vertical="center"/>
    </xf>
    <xf numFmtId="0" fontId="8" fillId="2" borderId="41"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5" fillId="3" borderId="0" xfId="0" applyFont="1" applyFill="1" applyAlignment="1" applyProtection="1">
      <alignment horizontal="left" vertical="center"/>
    </xf>
    <xf numFmtId="0" fontId="16" fillId="3" borderId="0" xfId="0" applyFont="1" applyFill="1" applyAlignment="1" applyProtection="1">
      <alignment horizontal="center" vertical="center"/>
    </xf>
    <xf numFmtId="0" fontId="16" fillId="3" borderId="0" xfId="0" applyFont="1" applyFill="1" applyProtection="1">
      <alignment vertical="center"/>
    </xf>
    <xf numFmtId="0" fontId="16" fillId="3" borderId="0" xfId="0" applyFont="1" applyFill="1" applyAlignment="1" applyProtection="1">
      <alignment horizontal="left" vertical="center"/>
    </xf>
    <xf numFmtId="0" fontId="17" fillId="3" borderId="0" xfId="0" applyFont="1" applyFill="1">
      <alignment vertical="center"/>
    </xf>
    <xf numFmtId="0" fontId="16" fillId="3" borderId="0" xfId="0" applyFont="1" applyFill="1">
      <alignment vertical="center"/>
    </xf>
    <xf numFmtId="0" fontId="17" fillId="3" borderId="0" xfId="0" applyFont="1" applyFill="1" applyAlignment="1">
      <alignment horizontal="left" vertical="center"/>
    </xf>
    <xf numFmtId="0" fontId="16" fillId="3" borderId="0" xfId="0" applyFont="1" applyFill="1" applyAlignment="1" applyProtection="1">
      <alignment horizontal="center" vertical="center"/>
      <protection locked="0"/>
    </xf>
    <xf numFmtId="0" fontId="16" fillId="6" borderId="8" xfId="0" applyFont="1" applyFill="1" applyBorder="1" applyAlignment="1" applyProtection="1">
      <alignment horizontal="center" vertical="center"/>
      <protection locked="0"/>
    </xf>
    <xf numFmtId="20" fontId="16" fillId="6" borderId="8" xfId="0" applyNumberFormat="1" applyFont="1" applyFill="1" applyBorder="1" applyAlignment="1" applyProtection="1">
      <alignment horizontal="center" vertical="center"/>
      <protection locked="0"/>
    </xf>
    <xf numFmtId="0" fontId="16" fillId="3" borderId="0" xfId="0" applyFont="1" applyFill="1" applyAlignment="1" applyProtection="1">
      <alignment horizontal="right" vertical="center"/>
      <protection locked="0"/>
    </xf>
    <xf numFmtId="0" fontId="16" fillId="3" borderId="0" xfId="0" applyFont="1" applyFill="1" applyProtection="1">
      <alignment vertical="center"/>
      <protection locked="0"/>
    </xf>
    <xf numFmtId="20" fontId="16" fillId="3" borderId="8" xfId="0" applyNumberFormat="1" applyFont="1" applyFill="1" applyBorder="1" applyAlignment="1" applyProtection="1">
      <alignment horizontal="center" vertical="center"/>
    </xf>
    <xf numFmtId="0" fontId="16" fillId="3" borderId="0" xfId="0" applyFont="1" applyFill="1" applyAlignment="1" applyProtection="1">
      <alignment horizontal="right" vertical="center"/>
    </xf>
    <xf numFmtId="0" fontId="16" fillId="3" borderId="8" xfId="0" applyNumberFormat="1" applyFont="1" applyFill="1" applyBorder="1" applyAlignment="1" applyProtection="1">
      <alignment horizontal="center" vertical="center"/>
    </xf>
    <xf numFmtId="177" fontId="16" fillId="3" borderId="8" xfId="0" applyNumberFormat="1" applyFont="1" applyFill="1" applyBorder="1" applyAlignment="1" applyProtection="1">
      <alignment horizontal="center" vertical="center"/>
    </xf>
    <xf numFmtId="20" fontId="16" fillId="3" borderId="8" xfId="0" applyNumberFormat="1"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6" borderId="8" xfId="0" applyNumberFormat="1" applyFont="1" applyFill="1" applyBorder="1" applyAlignment="1" applyProtection="1">
      <alignment horizontal="center" vertical="center"/>
      <protection locked="0"/>
    </xf>
    <xf numFmtId="0" fontId="18" fillId="6" borderId="21" xfId="0" applyFont="1" applyFill="1" applyBorder="1" applyAlignment="1" applyProtection="1">
      <alignment horizontal="center" vertical="center"/>
      <protection locked="0"/>
    </xf>
    <xf numFmtId="0" fontId="19" fillId="3" borderId="43" xfId="0" applyFont="1" applyFill="1" applyBorder="1" applyAlignment="1" applyProtection="1">
      <alignment horizontal="center" vertical="center" shrinkToFit="1"/>
    </xf>
    <xf numFmtId="0" fontId="19" fillId="3" borderId="21" xfId="0" applyFont="1" applyFill="1" applyBorder="1" applyAlignment="1" applyProtection="1">
      <alignment horizontal="center" vertical="center"/>
    </xf>
    <xf numFmtId="0" fontId="16" fillId="6" borderId="8" xfId="0" applyFont="1" applyFill="1" applyBorder="1" applyAlignment="1" applyProtection="1">
      <alignment horizontal="left" vertical="center"/>
      <protection locked="0"/>
    </xf>
    <xf numFmtId="0" fontId="16" fillId="6" borderId="0" xfId="0" applyFont="1" applyFill="1" applyBorder="1" applyAlignment="1" applyProtection="1">
      <alignment horizontal="center" vertical="center"/>
      <protection locked="0"/>
    </xf>
    <xf numFmtId="0" fontId="18" fillId="6" borderId="43" xfId="0" applyFont="1" applyFill="1" applyBorder="1" applyAlignment="1" applyProtection="1">
      <alignment horizontal="center" vertical="center"/>
      <protection locked="0"/>
    </xf>
    <xf numFmtId="0" fontId="18" fillId="6" borderId="39"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wrapText="1"/>
      <protection locked="0"/>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178" fontId="8" fillId="2" borderId="29" xfId="0" applyNumberFormat="1" applyFont="1" applyFill="1" applyBorder="1" applyAlignment="1" applyProtection="1">
      <alignment horizontal="center" vertical="center" shrinkToFit="1"/>
      <protection locked="0"/>
    </xf>
    <xf numFmtId="178" fontId="8" fillId="2" borderId="51" xfId="0" applyNumberFormat="1" applyFont="1" applyFill="1" applyBorder="1" applyAlignment="1" applyProtection="1">
      <alignment horizontal="center" vertical="center" shrinkToFit="1"/>
      <protection locked="0"/>
    </xf>
    <xf numFmtId="178" fontId="8" fillId="2" borderId="52" xfId="0" applyNumberFormat="1" applyFont="1" applyFill="1" applyBorder="1" applyAlignment="1" applyProtection="1">
      <alignment horizontal="center" vertical="center" shrinkToFit="1"/>
      <protection locked="0"/>
    </xf>
    <xf numFmtId="178" fontId="8" fillId="0" borderId="54" xfId="0" applyNumberFormat="1" applyFont="1" applyBorder="1" applyAlignment="1">
      <alignment horizontal="center" vertical="center" shrinkToFit="1"/>
    </xf>
    <xf numFmtId="178" fontId="8" fillId="0" borderId="82" xfId="0" applyNumberFormat="1" applyFont="1" applyBorder="1" applyAlignment="1">
      <alignment horizontal="center" vertical="center" shrinkToFit="1"/>
    </xf>
    <xf numFmtId="178" fontId="8" fillId="0" borderId="50" xfId="0" applyNumberFormat="1" applyFont="1" applyBorder="1" applyAlignment="1">
      <alignment horizontal="center" vertical="center" shrinkToFit="1"/>
    </xf>
    <xf numFmtId="178" fontId="8" fillId="0" borderId="57" xfId="0" applyNumberFormat="1" applyFont="1" applyBorder="1" applyAlignment="1">
      <alignment horizontal="center" vertical="center" shrinkToFit="1"/>
    </xf>
    <xf numFmtId="178" fontId="8" fillId="0" borderId="49" xfId="0" applyNumberFormat="1" applyFont="1" applyBorder="1" applyAlignment="1">
      <alignment horizontal="center" vertical="center" shrinkToFit="1"/>
    </xf>
    <xf numFmtId="178" fontId="8" fillId="0" borderId="56" xfId="0" applyNumberFormat="1" applyFont="1" applyBorder="1" applyAlignment="1">
      <alignment horizontal="center" vertical="center" shrinkToFit="1"/>
    </xf>
    <xf numFmtId="178" fontId="8" fillId="2" borderId="80" xfId="0" applyNumberFormat="1" applyFont="1" applyFill="1" applyBorder="1" applyAlignment="1" applyProtection="1">
      <alignment horizontal="center" vertical="center" shrinkToFit="1"/>
      <protection locked="0"/>
    </xf>
    <xf numFmtId="178" fontId="8" fillId="2" borderId="83" xfId="0" applyNumberFormat="1" applyFont="1" applyFill="1" applyBorder="1" applyAlignment="1" applyProtection="1">
      <alignment horizontal="center" vertical="center" shrinkToFit="1"/>
      <protection locked="0"/>
    </xf>
    <xf numFmtId="178" fontId="8" fillId="2" borderId="81"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69" xfId="0" applyNumberFormat="1" applyFont="1" applyFill="1" applyBorder="1" applyAlignment="1" applyProtection="1">
      <alignment horizontal="center" vertical="center" shrinkToFit="1"/>
      <protection locked="0"/>
    </xf>
    <xf numFmtId="178" fontId="1" fillId="6" borderId="70" xfId="0" applyNumberFormat="1" applyFont="1" applyFill="1" applyBorder="1" applyAlignment="1" applyProtection="1">
      <alignment horizontal="center" vertical="center" shrinkToFit="1"/>
      <protection locked="0"/>
    </xf>
    <xf numFmtId="178" fontId="1" fillId="6" borderId="68" xfId="0" applyNumberFormat="1" applyFont="1" applyFill="1" applyBorder="1" applyAlignment="1" applyProtection="1">
      <alignment horizontal="center" vertical="center" shrinkToFit="1"/>
      <protection locked="0"/>
    </xf>
    <xf numFmtId="178" fontId="1" fillId="6" borderId="42" xfId="0" applyNumberFormat="1" applyFont="1" applyFill="1" applyBorder="1" applyAlignment="1" applyProtection="1">
      <alignment horizontal="center" vertical="center" shrinkToFit="1"/>
      <protection locked="0"/>
    </xf>
    <xf numFmtId="178" fontId="1" fillId="6" borderId="49" xfId="0" applyNumberFormat="1" applyFont="1" applyFill="1" applyBorder="1" applyAlignment="1" applyProtection="1">
      <alignment horizontal="center" vertical="center" shrinkToFit="1"/>
      <protection locked="0"/>
    </xf>
    <xf numFmtId="178" fontId="1" fillId="6" borderId="56" xfId="0" applyNumberFormat="1" applyFont="1" applyFill="1" applyBorder="1" applyAlignment="1" applyProtection="1">
      <alignment horizontal="center" vertical="center" shrinkToFit="1"/>
      <protection locked="0"/>
    </xf>
    <xf numFmtId="178" fontId="1" fillId="6" borderId="57"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2" xfId="0" applyNumberFormat="1" applyFont="1" applyBorder="1" applyAlignment="1">
      <alignment horizontal="center" vertical="center" shrinkToFit="1"/>
    </xf>
    <xf numFmtId="178" fontId="1" fillId="0" borderId="49"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79" xfId="0" applyNumberFormat="1" applyFont="1" applyBorder="1" applyAlignment="1">
      <alignment horizontal="center" vertical="center" shrinkToFit="1"/>
    </xf>
    <xf numFmtId="178" fontId="1" fillId="0" borderId="72" xfId="0" applyNumberFormat="1" applyFont="1" applyBorder="1" applyAlignment="1">
      <alignment horizontal="center" vertical="center" shrinkToFit="1"/>
    </xf>
    <xf numFmtId="178" fontId="1" fillId="0" borderId="73" xfId="0" applyNumberFormat="1" applyFont="1" applyBorder="1" applyAlignment="1">
      <alignment horizontal="center" vertical="center" shrinkToFit="1"/>
    </xf>
    <xf numFmtId="178" fontId="1" fillId="0" borderId="71" xfId="0" applyNumberFormat="1" applyFont="1" applyBorder="1" applyAlignment="1">
      <alignment horizontal="center" vertical="center" shrinkToFit="1"/>
    </xf>
    <xf numFmtId="0" fontId="8" fillId="0" borderId="8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8" xfId="0" applyFont="1" applyFill="1" applyBorder="1" applyAlignment="1" applyProtection="1">
      <alignment horizontal="center" vertical="center"/>
      <protection locked="0"/>
    </xf>
    <xf numFmtId="0" fontId="21" fillId="0" borderId="0" xfId="0" applyFont="1" applyProtection="1">
      <alignment vertical="center"/>
    </xf>
    <xf numFmtId="0" fontId="8" fillId="6" borderId="8" xfId="0" applyFont="1" applyFill="1" applyBorder="1" applyAlignment="1" applyProtection="1">
      <alignment vertical="center"/>
      <protection locked="0"/>
    </xf>
    <xf numFmtId="0" fontId="22" fillId="0" borderId="0" xfId="0" applyFont="1" applyBorder="1" applyAlignment="1" applyProtection="1">
      <alignment horizontal="left" vertical="center"/>
    </xf>
    <xf numFmtId="0" fontId="22" fillId="0" borderId="0" xfId="0" applyFont="1" applyProtection="1">
      <alignment vertical="center"/>
    </xf>
    <xf numFmtId="4" fontId="8" fillId="0" borderId="54" xfId="0" applyNumberFormat="1" applyFont="1" applyBorder="1" applyAlignment="1">
      <alignment horizontal="center" vertical="center" shrinkToFit="1"/>
    </xf>
    <xf numFmtId="0" fontId="8" fillId="0" borderId="0" xfId="0" applyFont="1" applyFill="1">
      <alignment vertical="center"/>
    </xf>
    <xf numFmtId="0" fontId="9" fillId="0" borderId="0" xfId="0" applyFont="1" applyFill="1">
      <alignment vertical="center"/>
    </xf>
    <xf numFmtId="0" fontId="9" fillId="0" borderId="0" xfId="0" applyFont="1" applyFill="1" applyAlignment="1">
      <alignment horizontal="left" vertical="center"/>
    </xf>
    <xf numFmtId="0" fontId="9" fillId="0" borderId="0" xfId="0" applyFont="1" applyFill="1" applyAlignment="1" applyProtection="1">
      <alignment vertical="center"/>
      <protection locked="0"/>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178" fontId="1" fillId="0" borderId="87" xfId="0" applyNumberFormat="1" applyFont="1" applyBorder="1" applyAlignment="1">
      <alignment horizontal="center" vertical="center" shrinkToFit="1"/>
    </xf>
    <xf numFmtId="178" fontId="1" fillId="0" borderId="99" xfId="0" applyNumberFormat="1" applyFont="1" applyBorder="1" applyAlignment="1">
      <alignment horizontal="center" vertical="center" shrinkToFit="1"/>
    </xf>
    <xf numFmtId="178" fontId="1" fillId="0" borderId="100" xfId="0" applyNumberFormat="1" applyFont="1" applyBorder="1" applyAlignment="1">
      <alignment horizontal="center" vertical="center" shrinkToFit="1"/>
    </xf>
    <xf numFmtId="178" fontId="1" fillId="0" borderId="101" xfId="0" applyNumberFormat="1" applyFont="1" applyBorder="1" applyAlignment="1">
      <alignment horizontal="center" vertical="center" shrinkToFit="1"/>
    </xf>
    <xf numFmtId="178" fontId="1" fillId="0" borderId="106" xfId="0" applyNumberFormat="1" applyFont="1" applyBorder="1" applyAlignment="1">
      <alignment horizontal="center" vertical="center" shrinkToFit="1"/>
    </xf>
    <xf numFmtId="178" fontId="1" fillId="0" borderId="107" xfId="0" applyNumberFormat="1" applyFont="1" applyBorder="1" applyAlignment="1">
      <alignment horizontal="center" vertical="center" shrinkToFit="1"/>
    </xf>
    <xf numFmtId="0" fontId="5" fillId="0" borderId="10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8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1" fillId="0" borderId="57" xfId="0" applyFont="1" applyBorder="1" applyAlignment="1">
      <alignment horizontal="center" vertical="center"/>
    </xf>
    <xf numFmtId="0" fontId="1" fillId="0" borderId="49" xfId="0" applyFont="1" applyBorder="1" applyAlignment="1">
      <alignment horizontal="center" vertical="center"/>
    </xf>
    <xf numFmtId="0" fontId="1" fillId="0" borderId="56" xfId="0" applyFont="1" applyBorder="1" applyAlignment="1">
      <alignment horizontal="center" vertical="center"/>
    </xf>
    <xf numFmtId="178" fontId="1" fillId="0" borderId="57" xfId="0" applyNumberFormat="1" applyFont="1" applyBorder="1" applyAlignment="1">
      <alignment horizontal="center" vertical="center"/>
    </xf>
    <xf numFmtId="178" fontId="1" fillId="0" borderId="86"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8" fontId="1" fillId="0" borderId="71" xfId="0" applyNumberFormat="1"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178" fontId="1" fillId="0" borderId="35"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0" fontId="8" fillId="2" borderId="4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8" xfId="0" applyFont="1" applyFill="1" applyBorder="1" applyAlignment="1" applyProtection="1">
      <alignment horizontal="center" vertical="center" wrapText="1"/>
      <protection locked="0"/>
    </xf>
    <xf numFmtId="178" fontId="8" fillId="0" borderId="96" xfId="0" applyNumberFormat="1" applyFont="1" applyBorder="1" applyAlignment="1">
      <alignment horizontal="center" vertical="center" wrapText="1"/>
    </xf>
    <xf numFmtId="178" fontId="8" fillId="0" borderId="97" xfId="0" applyNumberFormat="1" applyFont="1" applyBorder="1" applyAlignment="1">
      <alignment horizontal="center" vertical="center" wrapText="1"/>
    </xf>
    <xf numFmtId="0" fontId="8" fillId="2" borderId="36"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wrapText="1"/>
      <protection locked="0"/>
    </xf>
    <xf numFmtId="178" fontId="8" fillId="0" borderId="98" xfId="0" applyNumberFormat="1" applyFont="1" applyBorder="1" applyAlignment="1">
      <alignment horizontal="center" vertical="center" wrapText="1"/>
    </xf>
    <xf numFmtId="0" fontId="8" fillId="6" borderId="40" xfId="0" applyFont="1" applyFill="1" applyBorder="1" applyAlignment="1" applyProtection="1">
      <alignment horizontal="left" vertical="center" wrapText="1"/>
      <protection locked="0"/>
    </xf>
    <xf numFmtId="0" fontId="8" fillId="6" borderId="32" xfId="0" applyFont="1" applyFill="1" applyBorder="1" applyAlignment="1" applyProtection="1">
      <alignment horizontal="left" vertical="center" wrapText="1"/>
      <protection locked="0"/>
    </xf>
    <xf numFmtId="0" fontId="8" fillId="6" borderId="46"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6"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7" xfId="0" applyFont="1" applyFill="1" applyBorder="1" applyAlignment="1" applyProtection="1">
      <alignment horizontal="left" vertical="center" wrapText="1"/>
      <protection locked="0"/>
    </xf>
    <xf numFmtId="178" fontId="8" fillId="0" borderId="92" xfId="0" applyNumberFormat="1" applyFont="1" applyBorder="1" applyAlignment="1">
      <alignment horizontal="center" vertical="center" wrapText="1"/>
    </xf>
    <xf numFmtId="178" fontId="8" fillId="0" borderId="74" xfId="0" applyNumberFormat="1" applyFont="1" applyBorder="1" applyAlignment="1">
      <alignment horizontal="center" vertical="center" wrapText="1"/>
    </xf>
    <xf numFmtId="178" fontId="8" fillId="0" borderId="93" xfId="0" applyNumberFormat="1" applyFont="1" applyBorder="1" applyAlignment="1">
      <alignment horizontal="center" vertical="center" wrapText="1"/>
    </xf>
    <xf numFmtId="178" fontId="8" fillId="0" borderId="94" xfId="0" applyNumberFormat="1" applyFont="1" applyBorder="1" applyAlignment="1">
      <alignment horizontal="center" vertical="center" wrapText="1"/>
    </xf>
    <xf numFmtId="178" fontId="8" fillId="0" borderId="76" xfId="0" applyNumberFormat="1" applyFont="1" applyBorder="1" applyAlignment="1">
      <alignment horizontal="center" vertical="center" wrapText="1"/>
    </xf>
    <xf numFmtId="178" fontId="8" fillId="0" borderId="95" xfId="0" applyNumberFormat="1" applyFont="1" applyBorder="1" applyAlignment="1">
      <alignment horizontal="center" vertical="center" wrapText="1"/>
    </xf>
    <xf numFmtId="0" fontId="8" fillId="2" borderId="4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7" xfId="0" applyFont="1" applyFill="1" applyBorder="1" applyAlignment="1" applyProtection="1">
      <alignment horizontal="center" vertical="center" wrapText="1"/>
      <protection locked="0"/>
    </xf>
    <xf numFmtId="178" fontId="8" fillId="0" borderId="89" xfId="0" applyNumberFormat="1" applyFont="1" applyBorder="1" applyAlignment="1">
      <alignment horizontal="center" vertical="center" wrapText="1"/>
    </xf>
    <xf numFmtId="178" fontId="8" fillId="0" borderId="90" xfId="0" applyNumberFormat="1" applyFont="1" applyBorder="1" applyAlignment="1">
      <alignment horizontal="center" vertical="center" wrapText="1"/>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8"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5" fillId="0" borderId="3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91"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9" fillId="0" borderId="0" xfId="0" applyFont="1" applyFill="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16"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1" fillId="0" borderId="71" xfId="0" applyFont="1" applyBorder="1" applyAlignment="1">
      <alignment horizontal="center" vertical="center"/>
    </xf>
    <xf numFmtId="0" fontId="9" fillId="0" borderId="0" xfId="0" applyFont="1" applyFill="1" applyAlignment="1" applyProtection="1">
      <alignment horizontal="center" vertical="center" shrinkToFit="1"/>
      <protection locked="0"/>
    </xf>
    <xf numFmtId="0" fontId="9" fillId="0" borderId="0" xfId="0" applyFont="1" applyFill="1" applyAlignment="1" applyProtection="1">
      <alignment horizontal="center" vertical="center"/>
      <protection locked="0"/>
    </xf>
  </cellXfs>
  <cellStyles count="2">
    <cellStyle name="桁区切り" xfId="1" builtinId="6"/>
    <cellStyle name="標準" xfId="0" builtinId="0"/>
  </cellStyles>
  <dxfs count="16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56</xdr:row>
      <xdr:rowOff>38100</xdr:rowOff>
    </xdr:from>
    <xdr:to>
      <xdr:col>16</xdr:col>
      <xdr:colOff>114300</xdr:colOff>
      <xdr:row>65</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131"/>
  <sheetViews>
    <sheetView showGridLines="0" tabSelected="1" zoomScale="73" zoomScaleNormal="73" zoomScaleSheetLayoutView="89" workbookViewId="0">
      <selection activeCell="U8" sqref="U8"/>
    </sheetView>
  </sheetViews>
  <sheetFormatPr defaultColWidth="4.5" defaultRowHeight="14.25" x14ac:dyDescent="0.4"/>
  <cols>
    <col min="1" max="1" width="0.875" style="1" customWidth="1"/>
    <col min="2" max="5" width="5.75" style="1" customWidth="1"/>
    <col min="6" max="7" width="5.75" style="1" hidden="1" customWidth="1"/>
    <col min="8" max="50" width="5.75" style="1" customWidth="1"/>
    <col min="51" max="51" width="1.125" style="1" customWidth="1"/>
    <col min="52" max="16384" width="4.5" style="1"/>
  </cols>
  <sheetData>
    <row r="1" spans="2:55" s="6" customFormat="1" ht="20.25" customHeight="1" x14ac:dyDescent="0.4">
      <c r="C1" s="5" t="s">
        <v>164</v>
      </c>
      <c r="D1" s="5"/>
      <c r="E1" s="5"/>
      <c r="F1" s="5"/>
      <c r="G1" s="5"/>
      <c r="H1" s="5"/>
      <c r="I1" s="5"/>
      <c r="J1" s="5"/>
      <c r="K1" s="5"/>
      <c r="L1" s="5"/>
      <c r="M1" s="5"/>
      <c r="N1" s="5"/>
    </row>
    <row r="2" spans="2:55" s="8" customFormat="1" ht="20.25" customHeight="1" x14ac:dyDescent="0.4">
      <c r="H2" s="7"/>
      <c r="I2" s="9"/>
      <c r="J2" s="9"/>
      <c r="K2" s="9"/>
      <c r="L2" s="9"/>
      <c r="M2" s="9"/>
      <c r="N2" s="9"/>
      <c r="S2" s="332" t="s">
        <v>163</v>
      </c>
      <c r="T2" s="332"/>
      <c r="U2" s="332"/>
      <c r="V2" s="332"/>
      <c r="W2" s="332"/>
      <c r="X2" s="332"/>
      <c r="Y2" s="332"/>
      <c r="Z2" s="332"/>
      <c r="AA2" s="332"/>
      <c r="AB2" s="332"/>
      <c r="AC2" s="332"/>
      <c r="AG2" s="9"/>
      <c r="AH2" s="9"/>
      <c r="AI2" s="9"/>
    </row>
    <row r="3" spans="2:55" s="8" customFormat="1" ht="5.0999999999999996" customHeight="1" x14ac:dyDescent="0.4">
      <c r="H3" s="7"/>
      <c r="I3" s="9"/>
      <c r="J3" s="9"/>
      <c r="K3" s="9"/>
      <c r="L3" s="9"/>
      <c r="T3" s="31"/>
      <c r="U3" s="31"/>
      <c r="AA3" s="6"/>
      <c r="AB3" s="6"/>
      <c r="AC3" s="6"/>
      <c r="AD3" s="6"/>
      <c r="AE3" s="6"/>
      <c r="AF3" s="6"/>
      <c r="AG3" s="6"/>
      <c r="AH3" s="6"/>
      <c r="AI3" s="6"/>
      <c r="AJ3" s="6"/>
      <c r="AK3" s="6"/>
      <c r="AL3" s="6"/>
      <c r="AM3" s="6"/>
      <c r="AN3" s="6"/>
      <c r="AO3" s="6"/>
      <c r="AP3" s="6"/>
      <c r="AQ3" s="6"/>
      <c r="AR3" s="6"/>
      <c r="AS3" s="6"/>
      <c r="AT3" s="6"/>
      <c r="AU3" s="6"/>
      <c r="AV3" s="35"/>
      <c r="AW3" s="35"/>
    </row>
    <row r="4" spans="2:55" s="8" customFormat="1" ht="21" customHeight="1" x14ac:dyDescent="0.4">
      <c r="B4" s="68"/>
      <c r="C4" s="65"/>
      <c r="D4" s="65"/>
      <c r="E4" s="65"/>
      <c r="F4" s="65"/>
      <c r="G4" s="65"/>
      <c r="H4" s="65"/>
      <c r="I4" s="63"/>
      <c r="J4" s="63"/>
      <c r="K4" s="63"/>
      <c r="L4" s="63"/>
      <c r="M4" s="63"/>
      <c r="N4" s="63"/>
      <c r="O4" s="63"/>
      <c r="P4" s="63"/>
      <c r="Q4" s="63"/>
      <c r="R4" s="63"/>
      <c r="S4" s="63"/>
      <c r="T4" s="63"/>
      <c r="U4" s="63"/>
      <c r="V4" s="63"/>
      <c r="W4" s="63"/>
      <c r="X4" s="63"/>
      <c r="Y4" s="63"/>
      <c r="Z4" s="63"/>
      <c r="AA4" s="61"/>
      <c r="AB4" s="61"/>
      <c r="AC4" s="61"/>
      <c r="AD4" s="61"/>
      <c r="AE4" s="211" t="s">
        <v>171</v>
      </c>
      <c r="AF4" s="61"/>
      <c r="AG4" s="6"/>
      <c r="AH4" s="6"/>
      <c r="AI4" s="6"/>
      <c r="AJ4" s="6"/>
      <c r="AK4" s="6"/>
      <c r="AL4" s="6"/>
      <c r="AN4" s="101"/>
      <c r="AO4" s="101"/>
      <c r="AP4" s="207"/>
      <c r="AQ4" s="2" t="s">
        <v>18</v>
      </c>
      <c r="AR4" s="6"/>
      <c r="AS4" s="325"/>
      <c r="AT4" s="326"/>
      <c r="AU4" s="2" t="s">
        <v>19</v>
      </c>
      <c r="AV4" s="6"/>
      <c r="AW4" s="35"/>
    </row>
    <row r="5" spans="2:55" s="8" customFormat="1" ht="5.0999999999999996" customHeight="1" x14ac:dyDescent="0.4">
      <c r="B5" s="68"/>
      <c r="C5" s="73"/>
      <c r="D5" s="73"/>
      <c r="E5" s="73"/>
      <c r="F5" s="73"/>
      <c r="G5" s="73"/>
      <c r="H5" s="74"/>
      <c r="I5" s="63"/>
      <c r="J5" s="63"/>
      <c r="K5" s="63"/>
      <c r="L5" s="63"/>
      <c r="M5" s="63"/>
      <c r="N5" s="63"/>
      <c r="O5" s="63"/>
      <c r="P5" s="63"/>
      <c r="Q5" s="63"/>
      <c r="R5" s="63"/>
      <c r="S5" s="63"/>
      <c r="T5" s="63"/>
      <c r="U5" s="63"/>
      <c r="V5" s="63"/>
      <c r="W5" s="63"/>
      <c r="X5" s="63"/>
      <c r="Y5" s="63"/>
      <c r="Z5" s="63"/>
      <c r="AA5" s="61"/>
      <c r="AB5" s="61"/>
      <c r="AC5" s="61"/>
      <c r="AD5" s="61"/>
      <c r="AE5" s="61"/>
      <c r="AF5" s="61"/>
      <c r="AG5" s="61"/>
      <c r="AH5" s="61"/>
      <c r="AI5" s="61"/>
      <c r="AJ5" s="61"/>
      <c r="AK5" s="61"/>
      <c r="AL5" s="61"/>
      <c r="AM5" s="61"/>
      <c r="AN5" s="61"/>
      <c r="AO5" s="61"/>
      <c r="AP5" s="61"/>
      <c r="AQ5" s="61"/>
      <c r="AR5" s="61"/>
      <c r="AS5" s="61"/>
      <c r="AT5" s="61"/>
      <c r="AU5" s="61"/>
      <c r="AV5" s="62"/>
      <c r="AW5" s="62"/>
      <c r="AX5" s="63"/>
    </row>
    <row r="6" spans="2:55" s="8" customFormat="1" ht="21" customHeight="1" x14ac:dyDescent="0.4">
      <c r="B6" s="76"/>
      <c r="C6" s="77"/>
      <c r="D6" s="77"/>
      <c r="E6" s="77"/>
      <c r="F6" s="77"/>
      <c r="G6" s="77"/>
      <c r="H6" s="69"/>
      <c r="I6" s="63"/>
      <c r="J6" s="63"/>
      <c r="K6" s="63"/>
      <c r="L6" s="63"/>
      <c r="M6" s="63"/>
      <c r="N6" s="63"/>
      <c r="O6" s="63"/>
      <c r="P6" s="63"/>
      <c r="Q6" s="63"/>
      <c r="R6" s="63"/>
      <c r="S6" s="63"/>
      <c r="T6" s="63"/>
      <c r="U6" s="63"/>
      <c r="V6" s="63"/>
      <c r="W6" s="63"/>
      <c r="X6" s="63"/>
      <c r="Y6" s="63"/>
      <c r="Z6" s="63"/>
      <c r="AA6" s="73"/>
      <c r="AB6" s="65"/>
      <c r="AC6" s="71"/>
      <c r="AD6" s="64"/>
      <c r="AE6" s="65"/>
      <c r="AF6" s="65"/>
      <c r="AG6" s="65"/>
      <c r="AH6" s="65"/>
      <c r="AI6" s="71"/>
      <c r="AJ6" s="61" t="s">
        <v>172</v>
      </c>
      <c r="AK6" s="65"/>
      <c r="AL6" s="65"/>
      <c r="AM6" s="71"/>
      <c r="AN6" s="61"/>
      <c r="AO6" s="72"/>
      <c r="AP6" s="61"/>
      <c r="AQ6" s="62" t="s">
        <v>161</v>
      </c>
      <c r="AR6" s="61"/>
      <c r="AS6" s="325"/>
      <c r="AT6" s="326"/>
      <c r="AU6" s="2" t="s">
        <v>149</v>
      </c>
      <c r="AV6" s="61"/>
      <c r="AW6" s="61"/>
      <c r="AX6" s="63"/>
      <c r="BA6" s="9"/>
      <c r="BB6" s="9"/>
      <c r="BC6" s="9"/>
    </row>
    <row r="7" spans="2:55" s="8" customFormat="1" ht="5.0999999999999996" customHeight="1" x14ac:dyDescent="0.4">
      <c r="B7" s="76"/>
      <c r="C7" s="77"/>
      <c r="D7" s="77"/>
      <c r="E7" s="77"/>
      <c r="F7" s="77"/>
      <c r="G7" s="77"/>
      <c r="H7" s="69"/>
      <c r="I7" s="63"/>
      <c r="J7" s="63"/>
      <c r="K7" s="63"/>
      <c r="L7" s="63"/>
      <c r="M7" s="63"/>
      <c r="N7" s="63"/>
      <c r="O7" s="63"/>
      <c r="P7" s="63"/>
      <c r="Q7" s="63"/>
      <c r="R7" s="63"/>
      <c r="S7" s="63"/>
      <c r="T7" s="63"/>
      <c r="U7" s="63"/>
      <c r="V7" s="63"/>
      <c r="W7" s="63"/>
      <c r="X7" s="63"/>
      <c r="Y7" s="63"/>
      <c r="Z7" s="63"/>
      <c r="AA7" s="73"/>
      <c r="AB7" s="65"/>
      <c r="AC7" s="71"/>
      <c r="AD7" s="64"/>
      <c r="AE7" s="65"/>
      <c r="AF7" s="65"/>
      <c r="AG7" s="65"/>
      <c r="AH7" s="65"/>
      <c r="AI7" s="71"/>
      <c r="AJ7" s="61"/>
      <c r="AK7" s="72"/>
      <c r="AL7" s="72"/>
      <c r="AM7" s="72"/>
      <c r="AN7" s="61"/>
      <c r="AO7" s="61"/>
      <c r="AP7" s="61"/>
      <c r="AQ7" s="61"/>
      <c r="AR7" s="61"/>
      <c r="AS7" s="61"/>
      <c r="AT7" s="61"/>
      <c r="AU7" s="61"/>
      <c r="AV7" s="61"/>
      <c r="AW7" s="61"/>
      <c r="AX7" s="63"/>
      <c r="BA7" s="9"/>
      <c r="BB7" s="9"/>
      <c r="BC7" s="9"/>
    </row>
    <row r="8" spans="2:55" s="8" customFormat="1" ht="21" customHeight="1" x14ac:dyDescent="0.4">
      <c r="K8" s="74"/>
      <c r="L8" s="74"/>
      <c r="M8" s="66"/>
      <c r="N8" s="327"/>
      <c r="O8" s="327"/>
      <c r="P8" s="68"/>
      <c r="Q8" s="78"/>
      <c r="R8" s="63"/>
      <c r="S8" s="63"/>
      <c r="T8" s="73"/>
      <c r="U8" s="67"/>
      <c r="V8" s="68"/>
      <c r="W8" s="73"/>
      <c r="X8" s="73"/>
      <c r="Y8" s="73"/>
      <c r="Z8" s="79"/>
      <c r="AA8" s="64"/>
      <c r="AB8" s="71" t="s">
        <v>173</v>
      </c>
      <c r="AC8" s="64"/>
      <c r="AD8" s="71"/>
      <c r="AE8" s="66"/>
      <c r="AF8" s="67"/>
      <c r="AG8" s="61"/>
      <c r="AH8" s="71"/>
      <c r="AI8" s="71"/>
      <c r="AJ8" s="71"/>
      <c r="AK8" s="71"/>
      <c r="AL8" s="68" t="s">
        <v>174</v>
      </c>
      <c r="AM8" s="71"/>
      <c r="AN8" s="71"/>
      <c r="AO8" s="71"/>
      <c r="AP8" s="71"/>
      <c r="AQ8" s="71"/>
      <c r="AR8" s="71"/>
      <c r="AS8" s="73"/>
      <c r="AT8" s="64"/>
      <c r="AU8" s="65"/>
      <c r="AV8" s="65"/>
      <c r="AW8" s="73"/>
      <c r="AX8" s="65"/>
      <c r="BA8" s="9"/>
      <c r="BB8" s="9"/>
      <c r="BC8" s="9"/>
    </row>
    <row r="9" spans="2:55" s="8" customFormat="1" ht="21" customHeight="1" x14ac:dyDescent="0.4">
      <c r="K9" s="71"/>
      <c r="L9" s="65"/>
      <c r="M9" s="65"/>
      <c r="N9" s="65"/>
      <c r="O9" s="65"/>
      <c r="P9" s="63"/>
      <c r="Q9" s="63"/>
      <c r="R9" s="63"/>
      <c r="S9" s="63"/>
      <c r="T9" s="71"/>
      <c r="U9" s="65"/>
      <c r="V9" s="65"/>
      <c r="W9" s="71"/>
      <c r="X9" s="71"/>
      <c r="Y9" s="71"/>
      <c r="Z9" s="79"/>
      <c r="AA9" s="73"/>
      <c r="AB9" s="64"/>
      <c r="AC9" s="65"/>
      <c r="AD9" s="64"/>
      <c r="AE9" s="65"/>
      <c r="AF9" s="331">
        <v>3</v>
      </c>
      <c r="AG9" s="331"/>
      <c r="AH9" s="61" t="s">
        <v>137</v>
      </c>
      <c r="AI9" s="68"/>
      <c r="AJ9" s="73"/>
      <c r="AK9" s="73"/>
      <c r="AL9" s="210" t="s">
        <v>73</v>
      </c>
      <c r="AM9" s="65"/>
      <c r="AN9" s="65"/>
      <c r="AO9" s="65"/>
      <c r="AP9" s="65"/>
      <c r="AQ9" s="65"/>
      <c r="AR9" s="328"/>
      <c r="AS9" s="329"/>
      <c r="AT9" s="330"/>
      <c r="AU9" s="70" t="s">
        <v>14</v>
      </c>
      <c r="AV9" s="328"/>
      <c r="AW9" s="329"/>
      <c r="AX9" s="330"/>
      <c r="BA9" s="9"/>
      <c r="BB9" s="9"/>
      <c r="BC9" s="9"/>
    </row>
    <row r="10" spans="2:55" s="8" customFormat="1" ht="21" customHeight="1" x14ac:dyDescent="0.4">
      <c r="K10" s="80"/>
      <c r="L10" s="80"/>
      <c r="M10" s="80"/>
      <c r="N10" s="80"/>
      <c r="O10" s="80"/>
      <c r="P10" s="80"/>
      <c r="Q10" s="63"/>
      <c r="R10" s="63"/>
      <c r="S10" s="63"/>
      <c r="T10" s="70"/>
      <c r="U10" s="80"/>
      <c r="V10" s="80"/>
      <c r="W10" s="70"/>
      <c r="X10" s="73"/>
      <c r="Y10" s="73"/>
      <c r="Z10" s="75"/>
      <c r="AA10" s="68"/>
      <c r="AB10" s="64"/>
      <c r="AC10" s="65"/>
      <c r="AD10" s="64"/>
      <c r="AE10" s="65"/>
      <c r="AF10" s="320"/>
      <c r="AG10" s="320"/>
      <c r="AH10" s="205" t="s">
        <v>138</v>
      </c>
      <c r="AI10" s="206"/>
      <c r="AJ10" s="206"/>
      <c r="AK10" s="74"/>
      <c r="AL10" s="68" t="s">
        <v>74</v>
      </c>
      <c r="AM10" s="65"/>
      <c r="AN10" s="65"/>
      <c r="AO10" s="65"/>
      <c r="AP10" s="65"/>
      <c r="AQ10" s="65"/>
      <c r="AR10" s="328"/>
      <c r="AS10" s="329"/>
      <c r="AT10" s="330"/>
      <c r="AU10" s="70" t="s">
        <v>14</v>
      </c>
      <c r="AV10" s="328"/>
      <c r="AW10" s="329"/>
      <c r="AX10" s="330"/>
      <c r="BA10" s="9"/>
      <c r="BB10" s="9"/>
      <c r="BC10" s="9"/>
    </row>
    <row r="11" spans="2:55" ht="12" customHeight="1" thickBot="1" x14ac:dyDescent="0.45">
      <c r="B11" s="81"/>
      <c r="C11" s="82"/>
      <c r="D11" s="82"/>
      <c r="E11" s="82"/>
      <c r="F11" s="82"/>
      <c r="G11" s="82"/>
      <c r="H11" s="82"/>
      <c r="I11" s="81"/>
      <c r="J11" s="81"/>
      <c r="K11" s="81"/>
      <c r="L11" s="81"/>
      <c r="M11" s="81"/>
      <c r="N11" s="81"/>
      <c r="O11" s="81"/>
      <c r="P11" s="81"/>
      <c r="Q11" s="81"/>
      <c r="R11" s="81"/>
      <c r="S11" s="81"/>
      <c r="T11" s="82"/>
      <c r="U11" s="81"/>
      <c r="V11" s="81"/>
      <c r="W11" s="81"/>
      <c r="X11" s="81"/>
      <c r="Y11" s="81"/>
      <c r="Z11" s="81"/>
      <c r="AA11" s="81"/>
      <c r="AB11" s="81"/>
      <c r="AC11" s="81"/>
      <c r="AD11" s="81"/>
      <c r="AE11" s="81"/>
      <c r="AF11" s="81"/>
      <c r="AK11" s="3"/>
      <c r="AY11" s="4"/>
      <c r="AZ11" s="4"/>
      <c r="BA11" s="4"/>
    </row>
    <row r="12" spans="2:55" ht="21.6" customHeight="1" x14ac:dyDescent="0.4">
      <c r="B12" s="287" t="s">
        <v>17</v>
      </c>
      <c r="C12" s="290" t="s">
        <v>178</v>
      </c>
      <c r="D12" s="291"/>
      <c r="E12" s="292"/>
      <c r="F12" s="169"/>
      <c r="G12" s="172"/>
      <c r="H12" s="299" t="s">
        <v>179</v>
      </c>
      <c r="I12" s="302" t="s">
        <v>75</v>
      </c>
      <c r="J12" s="291"/>
      <c r="K12" s="291"/>
      <c r="L12" s="291"/>
      <c r="M12" s="303"/>
      <c r="N12" s="105"/>
      <c r="O12" s="106"/>
      <c r="P12" s="106"/>
      <c r="Q12" s="106"/>
      <c r="R12" s="106"/>
      <c r="S12" s="106"/>
      <c r="T12" s="106"/>
      <c r="U12" s="106"/>
      <c r="V12" s="106"/>
      <c r="W12" s="106"/>
      <c r="X12" s="106"/>
      <c r="Y12" s="106"/>
      <c r="Z12" s="106"/>
      <c r="AA12" s="106"/>
      <c r="AB12" s="204" t="s">
        <v>180</v>
      </c>
      <c r="AC12" s="106"/>
      <c r="AD12" s="106"/>
      <c r="AE12" s="106"/>
      <c r="AF12" s="106"/>
      <c r="AG12" s="106" t="s">
        <v>130</v>
      </c>
      <c r="AH12" s="106"/>
      <c r="AI12" s="108"/>
      <c r="AJ12" s="107"/>
      <c r="AK12" s="106" t="s">
        <v>0</v>
      </c>
      <c r="AL12" s="106"/>
      <c r="AM12" s="106"/>
      <c r="AN12" s="106"/>
      <c r="AO12" s="106"/>
      <c r="AP12" s="308" t="s">
        <v>188</v>
      </c>
      <c r="AQ12" s="309"/>
      <c r="AR12" s="314" t="s">
        <v>189</v>
      </c>
      <c r="AS12" s="315"/>
      <c r="AT12" s="290" t="s">
        <v>190</v>
      </c>
      <c r="AU12" s="291"/>
      <c r="AV12" s="291"/>
      <c r="AW12" s="291"/>
      <c r="AX12" s="303"/>
    </row>
    <row r="13" spans="2:55" ht="20.25" customHeight="1" x14ac:dyDescent="0.4">
      <c r="B13" s="288"/>
      <c r="C13" s="293"/>
      <c r="D13" s="294"/>
      <c r="E13" s="295"/>
      <c r="F13" s="170"/>
      <c r="G13" s="173"/>
      <c r="H13" s="300"/>
      <c r="I13" s="304"/>
      <c r="J13" s="294"/>
      <c r="K13" s="294"/>
      <c r="L13" s="294"/>
      <c r="M13" s="305"/>
      <c r="N13" s="333" t="s">
        <v>9</v>
      </c>
      <c r="O13" s="333"/>
      <c r="P13" s="333"/>
      <c r="Q13" s="333"/>
      <c r="R13" s="333"/>
      <c r="S13" s="333"/>
      <c r="T13" s="334"/>
      <c r="U13" s="335" t="s">
        <v>10</v>
      </c>
      <c r="V13" s="333"/>
      <c r="W13" s="333"/>
      <c r="X13" s="333"/>
      <c r="Y13" s="333"/>
      <c r="Z13" s="333"/>
      <c r="AA13" s="334"/>
      <c r="AB13" s="335" t="s">
        <v>11</v>
      </c>
      <c r="AC13" s="333"/>
      <c r="AD13" s="333"/>
      <c r="AE13" s="333"/>
      <c r="AF13" s="333"/>
      <c r="AG13" s="333"/>
      <c r="AH13" s="334"/>
      <c r="AI13" s="335" t="s">
        <v>12</v>
      </c>
      <c r="AJ13" s="333"/>
      <c r="AK13" s="333"/>
      <c r="AL13" s="333"/>
      <c r="AM13" s="333"/>
      <c r="AN13" s="333"/>
      <c r="AO13" s="334"/>
      <c r="AP13" s="310"/>
      <c r="AQ13" s="311"/>
      <c r="AR13" s="316"/>
      <c r="AS13" s="317"/>
      <c r="AT13" s="293"/>
      <c r="AU13" s="294"/>
      <c r="AV13" s="294"/>
      <c r="AW13" s="294"/>
      <c r="AX13" s="305"/>
    </row>
    <row r="14" spans="2:55" ht="20.25" customHeight="1" x14ac:dyDescent="0.4">
      <c r="B14" s="288"/>
      <c r="C14" s="293"/>
      <c r="D14" s="294"/>
      <c r="E14" s="295"/>
      <c r="F14" s="170"/>
      <c r="G14" s="173"/>
      <c r="H14" s="300"/>
      <c r="I14" s="304"/>
      <c r="J14" s="294"/>
      <c r="K14" s="294"/>
      <c r="L14" s="294"/>
      <c r="M14" s="305"/>
      <c r="N14" s="121">
        <v>1</v>
      </c>
      <c r="O14" s="122">
        <v>2</v>
      </c>
      <c r="P14" s="122">
        <v>3</v>
      </c>
      <c r="Q14" s="122">
        <v>4</v>
      </c>
      <c r="R14" s="122">
        <v>5</v>
      </c>
      <c r="S14" s="122">
        <v>6</v>
      </c>
      <c r="T14" s="123">
        <v>7</v>
      </c>
      <c r="U14" s="124">
        <v>8</v>
      </c>
      <c r="V14" s="122">
        <v>9</v>
      </c>
      <c r="W14" s="122">
        <v>10</v>
      </c>
      <c r="X14" s="122">
        <v>11</v>
      </c>
      <c r="Y14" s="122">
        <v>12</v>
      </c>
      <c r="Z14" s="122">
        <v>13</v>
      </c>
      <c r="AA14" s="123">
        <v>14</v>
      </c>
      <c r="AB14" s="121">
        <v>15</v>
      </c>
      <c r="AC14" s="122">
        <v>16</v>
      </c>
      <c r="AD14" s="122">
        <v>17</v>
      </c>
      <c r="AE14" s="122">
        <v>18</v>
      </c>
      <c r="AF14" s="122">
        <v>19</v>
      </c>
      <c r="AG14" s="122">
        <v>20</v>
      </c>
      <c r="AH14" s="123">
        <v>21</v>
      </c>
      <c r="AI14" s="124">
        <v>22</v>
      </c>
      <c r="AJ14" s="122">
        <v>23</v>
      </c>
      <c r="AK14" s="122">
        <v>24</v>
      </c>
      <c r="AL14" s="122">
        <v>25</v>
      </c>
      <c r="AM14" s="122">
        <v>26</v>
      </c>
      <c r="AN14" s="122">
        <v>27</v>
      </c>
      <c r="AO14" s="123">
        <v>28</v>
      </c>
      <c r="AP14" s="310"/>
      <c r="AQ14" s="311"/>
      <c r="AR14" s="316"/>
      <c r="AS14" s="317"/>
      <c r="AT14" s="293"/>
      <c r="AU14" s="294"/>
      <c r="AV14" s="294"/>
      <c r="AW14" s="294"/>
      <c r="AX14" s="305"/>
    </row>
    <row r="15" spans="2:55" ht="20.25" hidden="1" customHeight="1" x14ac:dyDescent="0.4">
      <c r="B15" s="288"/>
      <c r="C15" s="293"/>
      <c r="D15" s="294"/>
      <c r="E15" s="295"/>
      <c r="F15" s="170"/>
      <c r="G15" s="173"/>
      <c r="H15" s="300"/>
      <c r="I15" s="304"/>
      <c r="J15" s="294"/>
      <c r="K15" s="294"/>
      <c r="L15" s="294"/>
      <c r="M15" s="305"/>
      <c r="N15" s="121" t="e">
        <f>WEEKDAY(DATE($W$2,$AA$2,1))</f>
        <v>#NUM!</v>
      </c>
      <c r="O15" s="122" t="e">
        <f>WEEKDAY(DATE($W$2,$AA$2,2))</f>
        <v>#NUM!</v>
      </c>
      <c r="P15" s="122" t="e">
        <f>WEEKDAY(DATE($W$2,$AA$2,3))</f>
        <v>#NUM!</v>
      </c>
      <c r="Q15" s="122" t="e">
        <f>WEEKDAY(DATE($W$2,$AA$2,4))</f>
        <v>#NUM!</v>
      </c>
      <c r="R15" s="122" t="e">
        <f>WEEKDAY(DATE($W$2,$AA$2,5))</f>
        <v>#NUM!</v>
      </c>
      <c r="S15" s="122" t="e">
        <f>WEEKDAY(DATE($W$2,$AA$2,6))</f>
        <v>#NUM!</v>
      </c>
      <c r="T15" s="123" t="e">
        <f>WEEKDAY(DATE($W$2,$AA$2,7))</f>
        <v>#NUM!</v>
      </c>
      <c r="U15" s="124" t="e">
        <f>WEEKDAY(DATE($W$2,$AA$2,8))</f>
        <v>#NUM!</v>
      </c>
      <c r="V15" s="122" t="e">
        <f>WEEKDAY(DATE($W$2,$AA$2,9))</f>
        <v>#NUM!</v>
      </c>
      <c r="W15" s="122" t="e">
        <f>WEEKDAY(DATE($W$2,$AA$2,10))</f>
        <v>#NUM!</v>
      </c>
      <c r="X15" s="122" t="e">
        <f>WEEKDAY(DATE($W$2,$AA$2,11))</f>
        <v>#NUM!</v>
      </c>
      <c r="Y15" s="122" t="e">
        <f>WEEKDAY(DATE($W$2,$AA$2,12))</f>
        <v>#NUM!</v>
      </c>
      <c r="Z15" s="122" t="e">
        <f>WEEKDAY(DATE($W$2,$AA$2,13))</f>
        <v>#NUM!</v>
      </c>
      <c r="AA15" s="123" t="e">
        <f>WEEKDAY(DATE($W$2,$AA$2,14))</f>
        <v>#NUM!</v>
      </c>
      <c r="AB15" s="124" t="e">
        <f>WEEKDAY(DATE($W$2,$AA$2,15))</f>
        <v>#NUM!</v>
      </c>
      <c r="AC15" s="122" t="e">
        <f>WEEKDAY(DATE($W$2,$AA$2,16))</f>
        <v>#NUM!</v>
      </c>
      <c r="AD15" s="122" t="e">
        <f>WEEKDAY(DATE($W$2,$AA$2,17))</f>
        <v>#NUM!</v>
      </c>
      <c r="AE15" s="122" t="e">
        <f>WEEKDAY(DATE($W$2,$AA$2,18))</f>
        <v>#NUM!</v>
      </c>
      <c r="AF15" s="122" t="e">
        <f>WEEKDAY(DATE($W$2,$AA$2,19))</f>
        <v>#NUM!</v>
      </c>
      <c r="AG15" s="122" t="e">
        <f>WEEKDAY(DATE($W$2,$AA$2,20))</f>
        <v>#NUM!</v>
      </c>
      <c r="AH15" s="123" t="e">
        <f>WEEKDAY(DATE($W$2,$AA$2,21))</f>
        <v>#NUM!</v>
      </c>
      <c r="AI15" s="124" t="e">
        <f>WEEKDAY(DATE($W$2,$AA$2,22))</f>
        <v>#NUM!</v>
      </c>
      <c r="AJ15" s="122" t="e">
        <f>WEEKDAY(DATE($W$2,$AA$2,23))</f>
        <v>#NUM!</v>
      </c>
      <c r="AK15" s="122" t="e">
        <f>WEEKDAY(DATE($W$2,$AA$2,24))</f>
        <v>#NUM!</v>
      </c>
      <c r="AL15" s="122" t="e">
        <f>WEEKDAY(DATE($W$2,$AA$2,25))</f>
        <v>#NUM!</v>
      </c>
      <c r="AM15" s="122" t="e">
        <f>WEEKDAY(DATE($W$2,$AA$2,26))</f>
        <v>#NUM!</v>
      </c>
      <c r="AN15" s="122" t="e">
        <f>WEEKDAY(DATE($W$2,$AA$2,27))</f>
        <v>#NUM!</v>
      </c>
      <c r="AO15" s="123" t="e">
        <f>WEEKDAY(DATE($W$2,$AA$2,28))</f>
        <v>#NUM!</v>
      </c>
      <c r="AP15" s="310"/>
      <c r="AQ15" s="311"/>
      <c r="AR15" s="316"/>
      <c r="AS15" s="317"/>
      <c r="AT15" s="293"/>
      <c r="AU15" s="294"/>
      <c r="AV15" s="294"/>
      <c r="AW15" s="294"/>
      <c r="AX15" s="305"/>
    </row>
    <row r="16" spans="2:55" ht="20.25" customHeight="1" thickBot="1" x14ac:dyDescent="0.45">
      <c r="B16" s="289"/>
      <c r="C16" s="296"/>
      <c r="D16" s="297"/>
      <c r="E16" s="298"/>
      <c r="F16" s="171"/>
      <c r="G16" s="174"/>
      <c r="H16" s="301"/>
      <c r="I16" s="306"/>
      <c r="J16" s="297"/>
      <c r="K16" s="297"/>
      <c r="L16" s="297"/>
      <c r="M16" s="307"/>
      <c r="N16" s="125" t="s">
        <v>20</v>
      </c>
      <c r="O16" s="126" t="s">
        <v>165</v>
      </c>
      <c r="P16" s="126" t="s">
        <v>166</v>
      </c>
      <c r="Q16" s="126" t="s">
        <v>167</v>
      </c>
      <c r="R16" s="126" t="s">
        <v>168</v>
      </c>
      <c r="S16" s="126" t="s">
        <v>169</v>
      </c>
      <c r="T16" s="127" t="s">
        <v>21</v>
      </c>
      <c r="U16" s="125" t="s">
        <v>20</v>
      </c>
      <c r="V16" s="126" t="s">
        <v>165</v>
      </c>
      <c r="W16" s="126" t="s">
        <v>166</v>
      </c>
      <c r="X16" s="126" t="s">
        <v>167</v>
      </c>
      <c r="Y16" s="126" t="s">
        <v>168</v>
      </c>
      <c r="Z16" s="126" t="s">
        <v>169</v>
      </c>
      <c r="AA16" s="127" t="s">
        <v>21</v>
      </c>
      <c r="AB16" s="125" t="s">
        <v>20</v>
      </c>
      <c r="AC16" s="126" t="s">
        <v>165</v>
      </c>
      <c r="AD16" s="126" t="s">
        <v>166</v>
      </c>
      <c r="AE16" s="126" t="s">
        <v>167</v>
      </c>
      <c r="AF16" s="126" t="s">
        <v>168</v>
      </c>
      <c r="AG16" s="126" t="s">
        <v>169</v>
      </c>
      <c r="AH16" s="127" t="s">
        <v>21</v>
      </c>
      <c r="AI16" s="125" t="s">
        <v>20</v>
      </c>
      <c r="AJ16" s="126" t="s">
        <v>165</v>
      </c>
      <c r="AK16" s="126" t="s">
        <v>166</v>
      </c>
      <c r="AL16" s="126" t="s">
        <v>167</v>
      </c>
      <c r="AM16" s="126" t="s">
        <v>168</v>
      </c>
      <c r="AN16" s="126" t="s">
        <v>169</v>
      </c>
      <c r="AO16" s="127" t="s">
        <v>21</v>
      </c>
      <c r="AP16" s="312"/>
      <c r="AQ16" s="313"/>
      <c r="AR16" s="318"/>
      <c r="AS16" s="319"/>
      <c r="AT16" s="296"/>
      <c r="AU16" s="297"/>
      <c r="AV16" s="297"/>
      <c r="AW16" s="297"/>
      <c r="AX16" s="307"/>
    </row>
    <row r="17" spans="2:50" ht="20.25" customHeight="1" x14ac:dyDescent="0.4">
      <c r="B17" s="111"/>
      <c r="C17" s="281"/>
      <c r="D17" s="282"/>
      <c r="E17" s="283"/>
      <c r="F17" s="167"/>
      <c r="G17" s="168"/>
      <c r="H17" s="284"/>
      <c r="I17" s="47" t="s">
        <v>15</v>
      </c>
      <c r="J17" s="22"/>
      <c r="K17" s="22"/>
      <c r="L17" s="20"/>
      <c r="M17" s="48"/>
      <c r="N17" s="175"/>
      <c r="O17" s="175"/>
      <c r="P17" s="175"/>
      <c r="Q17" s="175"/>
      <c r="R17" s="175"/>
      <c r="S17" s="175"/>
      <c r="T17" s="176"/>
      <c r="U17" s="177"/>
      <c r="V17" s="175"/>
      <c r="W17" s="175"/>
      <c r="X17" s="175"/>
      <c r="Y17" s="175"/>
      <c r="Z17" s="175"/>
      <c r="AA17" s="176"/>
      <c r="AB17" s="177"/>
      <c r="AC17" s="175"/>
      <c r="AD17" s="175"/>
      <c r="AE17" s="175"/>
      <c r="AF17" s="175"/>
      <c r="AG17" s="175"/>
      <c r="AH17" s="176"/>
      <c r="AI17" s="177"/>
      <c r="AJ17" s="175"/>
      <c r="AK17" s="175"/>
      <c r="AL17" s="175"/>
      <c r="AM17" s="175"/>
      <c r="AN17" s="175"/>
      <c r="AO17" s="176"/>
      <c r="AP17" s="285"/>
      <c r="AQ17" s="286"/>
      <c r="AR17" s="324"/>
      <c r="AS17" s="286"/>
      <c r="AT17" s="321"/>
      <c r="AU17" s="322"/>
      <c r="AV17" s="322"/>
      <c r="AW17" s="322"/>
      <c r="AX17" s="323"/>
    </row>
    <row r="18" spans="2:50" ht="20.25" customHeight="1" x14ac:dyDescent="0.4">
      <c r="B18" s="114">
        <v>1</v>
      </c>
      <c r="C18" s="249"/>
      <c r="D18" s="250"/>
      <c r="E18" s="251"/>
      <c r="F18" s="164">
        <f>C17</f>
        <v>0</v>
      </c>
      <c r="G18" s="160"/>
      <c r="H18" s="256"/>
      <c r="I18" s="23" t="s">
        <v>62</v>
      </c>
      <c r="J18" s="24"/>
      <c r="K18" s="24"/>
      <c r="L18" s="19"/>
      <c r="M18" s="49"/>
      <c r="N18" s="178" t="str">
        <f>IF(N17="","",VLOOKUP(N17,'シフト記号表（勤務時間帯）'!$D$6:$X$47,21,FALSE))</f>
        <v/>
      </c>
      <c r="O18" s="179" t="str">
        <f>IF(O17="","",VLOOKUP(O17,'シフト記号表（勤務時間帯）'!$D$6:$X$47,21,FALSE))</f>
        <v/>
      </c>
      <c r="P18" s="179" t="str">
        <f>IF(P17="","",VLOOKUP(P17,'シフト記号表（勤務時間帯）'!$D$6:$X$47,21,FALSE))</f>
        <v/>
      </c>
      <c r="Q18" s="179" t="str">
        <f>IF(Q17="","",VLOOKUP(Q17,'シフト記号表（勤務時間帯）'!$D$6:$X$47,21,FALSE))</f>
        <v/>
      </c>
      <c r="R18" s="179" t="str">
        <f>IF(R17="","",VLOOKUP(R17,'シフト記号表（勤務時間帯）'!$D$6:$X$47,21,FALSE))</f>
        <v/>
      </c>
      <c r="S18" s="179" t="str">
        <f>IF(S17="","",VLOOKUP(S17,'シフト記号表（勤務時間帯）'!$D$6:$X$47,21,FALSE))</f>
        <v/>
      </c>
      <c r="T18" s="180" t="str">
        <f>IF(T17="","",VLOOKUP(T17,'シフト記号表（勤務時間帯）'!$D$6:$X$47,21,FALSE))</f>
        <v/>
      </c>
      <c r="U18" s="178" t="str">
        <f>IF(U17="","",VLOOKUP(U17,'シフト記号表（勤務時間帯）'!$D$6:$X$47,21,FALSE))</f>
        <v/>
      </c>
      <c r="V18" s="179" t="str">
        <f>IF(V17="","",VLOOKUP(V17,'シフト記号表（勤務時間帯）'!$D$6:$X$47,21,FALSE))</f>
        <v/>
      </c>
      <c r="W18" s="179" t="str">
        <f>IF(W17="","",VLOOKUP(W17,'シフト記号表（勤務時間帯）'!$D$6:$X$47,21,FALSE))</f>
        <v/>
      </c>
      <c r="X18" s="179" t="str">
        <f>IF(X17="","",VLOOKUP(X17,'シフト記号表（勤務時間帯）'!$D$6:$X$47,21,FALSE))</f>
        <v/>
      </c>
      <c r="Y18" s="179" t="str">
        <f>IF(Y17="","",VLOOKUP(Y17,'シフト記号表（勤務時間帯）'!$D$6:$X$47,21,FALSE))</f>
        <v/>
      </c>
      <c r="Z18" s="179" t="str">
        <f>IF(Z17="","",VLOOKUP(Z17,'シフト記号表（勤務時間帯）'!$D$6:$X$47,21,FALSE))</f>
        <v/>
      </c>
      <c r="AA18" s="180" t="str">
        <f>IF(AA17="","",VLOOKUP(AA17,'シフト記号表（勤務時間帯）'!$D$6:$X$47,21,FALSE))</f>
        <v/>
      </c>
      <c r="AB18" s="178" t="str">
        <f>IF(AB17="","",VLOOKUP(AB17,'シフト記号表（勤務時間帯）'!$D$6:$X$47,21,FALSE))</f>
        <v/>
      </c>
      <c r="AC18" s="179" t="str">
        <f>IF(AC17="","",VLOOKUP(AC17,'シフト記号表（勤務時間帯）'!$D$6:$X$47,21,FALSE))</f>
        <v/>
      </c>
      <c r="AD18" s="179" t="str">
        <f>IF(AD17="","",VLOOKUP(AD17,'シフト記号表（勤務時間帯）'!$D$6:$X$47,21,FALSE))</f>
        <v/>
      </c>
      <c r="AE18" s="179" t="str">
        <f>IF(AE17="","",VLOOKUP(AE17,'シフト記号表（勤務時間帯）'!$D$6:$X$47,21,FALSE))</f>
        <v/>
      </c>
      <c r="AF18" s="179" t="str">
        <f>IF(AF17="","",VLOOKUP(AF17,'シフト記号表（勤務時間帯）'!$D$6:$X$47,21,FALSE))</f>
        <v/>
      </c>
      <c r="AG18" s="179" t="str">
        <f>IF(AG17="","",VLOOKUP(AG17,'シフト記号表（勤務時間帯）'!$D$6:$X$47,21,FALSE))</f>
        <v/>
      </c>
      <c r="AH18" s="180" t="str">
        <f>IF(AH17="","",VLOOKUP(AH17,'シフト記号表（勤務時間帯）'!$D$6:$X$47,21,FALSE))</f>
        <v/>
      </c>
      <c r="AI18" s="178" t="str">
        <f>IF(AI17="","",VLOOKUP(AI17,'シフト記号表（勤務時間帯）'!$D$6:$X$47,21,FALSE))</f>
        <v/>
      </c>
      <c r="AJ18" s="179" t="str">
        <f>IF(AJ17="","",VLOOKUP(AJ17,'シフト記号表（勤務時間帯）'!$D$6:$X$47,21,FALSE))</f>
        <v/>
      </c>
      <c r="AK18" s="179" t="str">
        <f>IF(AK17="","",VLOOKUP(AK17,'シフト記号表（勤務時間帯）'!$D$6:$X$47,21,FALSE))</f>
        <v/>
      </c>
      <c r="AL18" s="179" t="str">
        <f>IF(AL17="","",VLOOKUP(AL17,'シフト記号表（勤務時間帯）'!$D$6:$X$47,21,FALSE))</f>
        <v/>
      </c>
      <c r="AM18" s="179" t="str">
        <f>IF(AM17="","",VLOOKUP(AM17,'シフト記号表（勤務時間帯）'!$D$6:$X$47,21,FALSE))</f>
        <v/>
      </c>
      <c r="AN18" s="179" t="str">
        <f>IF(AN17="","",VLOOKUP(AN17,'シフト記号表（勤務時間帯）'!$D$6:$X$47,21,FALSE))</f>
        <v/>
      </c>
      <c r="AO18" s="180" t="str">
        <f>IF(AO17="","",VLOOKUP(AO17,'シフト記号表（勤務時間帯）'!$D$6:$X$47,21,FALSE))</f>
        <v/>
      </c>
      <c r="AP18" s="274">
        <f>SUM(N18:AO18)</f>
        <v>0</v>
      </c>
      <c r="AQ18" s="275"/>
      <c r="AR18" s="276">
        <f>AP18/4</f>
        <v>0</v>
      </c>
      <c r="AS18" s="275"/>
      <c r="AT18" s="268"/>
      <c r="AU18" s="269"/>
      <c r="AV18" s="269"/>
      <c r="AW18" s="269"/>
      <c r="AX18" s="270"/>
    </row>
    <row r="19" spans="2:50" ht="20.25" customHeight="1" x14ac:dyDescent="0.4">
      <c r="B19" s="116"/>
      <c r="C19" s="260"/>
      <c r="D19" s="261"/>
      <c r="E19" s="262"/>
      <c r="F19" s="165"/>
      <c r="G19" s="161">
        <f>C17</f>
        <v>0</v>
      </c>
      <c r="H19" s="263"/>
      <c r="I19" s="25" t="s">
        <v>63</v>
      </c>
      <c r="J19" s="26"/>
      <c r="K19" s="26"/>
      <c r="L19" s="17"/>
      <c r="M19" s="50"/>
      <c r="N19" s="181" t="str">
        <f>IF(N17="","",VLOOKUP(N17,'シフト記号表（勤務時間帯）'!$D$6:$Z$47,23,FALSE))</f>
        <v/>
      </c>
      <c r="O19" s="182" t="str">
        <f>IF(O17="","",VLOOKUP(O17,'シフト記号表（勤務時間帯）'!$D$6:$Z$47,23,FALSE))</f>
        <v/>
      </c>
      <c r="P19" s="182" t="str">
        <f>IF(P17="","",VLOOKUP(P17,'シフト記号表（勤務時間帯）'!$D$6:$Z$47,23,FALSE))</f>
        <v/>
      </c>
      <c r="Q19" s="182" t="str">
        <f>IF(Q17="","",VLOOKUP(Q17,'シフト記号表（勤務時間帯）'!$D$6:$Z$47,23,FALSE))</f>
        <v/>
      </c>
      <c r="R19" s="182" t="str">
        <f>IF(R17="","",VLOOKUP(R17,'シフト記号表（勤務時間帯）'!$D$6:$Z$47,23,FALSE))</f>
        <v/>
      </c>
      <c r="S19" s="182" t="str">
        <f>IF(S17="","",VLOOKUP(S17,'シフト記号表（勤務時間帯）'!$D$6:$Z$47,23,FALSE))</f>
        <v/>
      </c>
      <c r="T19" s="183" t="str">
        <f>IF(T17="","",VLOOKUP(T17,'シフト記号表（勤務時間帯）'!$D$6:$Z$47,23,FALSE))</f>
        <v/>
      </c>
      <c r="U19" s="181" t="str">
        <f>IF(U17="","",VLOOKUP(U17,'シフト記号表（勤務時間帯）'!$D$6:$Z$47,23,FALSE))</f>
        <v/>
      </c>
      <c r="V19" s="182" t="str">
        <f>IF(V17="","",VLOOKUP(V17,'シフト記号表（勤務時間帯）'!$D$6:$Z$47,23,FALSE))</f>
        <v/>
      </c>
      <c r="W19" s="182" t="str">
        <f>IF(W17="","",VLOOKUP(W17,'シフト記号表（勤務時間帯）'!$D$6:$Z$47,23,FALSE))</f>
        <v/>
      </c>
      <c r="X19" s="182" t="str">
        <f>IF(X17="","",VLOOKUP(X17,'シフト記号表（勤務時間帯）'!$D$6:$Z$47,23,FALSE))</f>
        <v/>
      </c>
      <c r="Y19" s="182" t="str">
        <f>IF(Y17="","",VLOOKUP(Y17,'シフト記号表（勤務時間帯）'!$D$6:$Z$47,23,FALSE))</f>
        <v/>
      </c>
      <c r="Z19" s="182" t="str">
        <f>IF(Z17="","",VLOOKUP(Z17,'シフト記号表（勤務時間帯）'!$D$6:$Z$47,23,FALSE))</f>
        <v/>
      </c>
      <c r="AA19" s="183" t="str">
        <f>IF(AA17="","",VLOOKUP(AA17,'シフト記号表（勤務時間帯）'!$D$6:$Z$47,23,FALSE))</f>
        <v/>
      </c>
      <c r="AB19" s="181" t="str">
        <f>IF(AB17="","",VLOOKUP(AB17,'シフト記号表（勤務時間帯）'!$D$6:$Z$47,23,FALSE))</f>
        <v/>
      </c>
      <c r="AC19" s="182" t="str">
        <f>IF(AC17="","",VLOOKUP(AC17,'シフト記号表（勤務時間帯）'!$D$6:$Z$47,23,FALSE))</f>
        <v/>
      </c>
      <c r="AD19" s="182" t="str">
        <f>IF(AD17="","",VLOOKUP(AD17,'シフト記号表（勤務時間帯）'!$D$6:$Z$47,23,FALSE))</f>
        <v/>
      </c>
      <c r="AE19" s="182" t="str">
        <f>IF(AE17="","",VLOOKUP(AE17,'シフト記号表（勤務時間帯）'!$D$6:$Z$47,23,FALSE))</f>
        <v/>
      </c>
      <c r="AF19" s="182" t="str">
        <f>IF(AF17="","",VLOOKUP(AF17,'シフト記号表（勤務時間帯）'!$D$6:$Z$47,23,FALSE))</f>
        <v/>
      </c>
      <c r="AG19" s="182" t="str">
        <f>IF(AG17="","",VLOOKUP(AG17,'シフト記号表（勤務時間帯）'!$D$6:$Z$47,23,FALSE))</f>
        <v/>
      </c>
      <c r="AH19" s="183" t="str">
        <f>IF(AH17="","",VLOOKUP(AH17,'シフト記号表（勤務時間帯）'!$D$6:$Z$47,23,FALSE))</f>
        <v/>
      </c>
      <c r="AI19" s="181" t="str">
        <f>IF(AI17="","",VLOOKUP(AI17,'シフト記号表（勤務時間帯）'!$D$6:$Z$47,23,FALSE))</f>
        <v/>
      </c>
      <c r="AJ19" s="182" t="str">
        <f>IF(AJ17="","",VLOOKUP(AJ17,'シフト記号表（勤務時間帯）'!$D$6:$Z$47,23,FALSE))</f>
        <v/>
      </c>
      <c r="AK19" s="182" t="str">
        <f>IF(AK17="","",VLOOKUP(AK17,'シフト記号表（勤務時間帯）'!$D$6:$Z$47,23,FALSE))</f>
        <v/>
      </c>
      <c r="AL19" s="182" t="str">
        <f>IF(AL17="","",VLOOKUP(AL17,'シフト記号表（勤務時間帯）'!$D$6:$Z$47,23,FALSE))</f>
        <v/>
      </c>
      <c r="AM19" s="182" t="str">
        <f>IF(AM17="","",VLOOKUP(AM17,'シフト記号表（勤務時間帯）'!$D$6:$Z$47,23,FALSE))</f>
        <v/>
      </c>
      <c r="AN19" s="182" t="str">
        <f>IF(AN17="","",VLOOKUP(AN17,'シフト記号表（勤務時間帯）'!$D$6:$Z$47,23,FALSE))</f>
        <v/>
      </c>
      <c r="AO19" s="183" t="str">
        <f>IF(AO17="","",VLOOKUP(AO17,'シフト記号表（勤務時間帯）'!$D$6:$Z$47,23,FALSE))</f>
        <v/>
      </c>
      <c r="AP19" s="277">
        <f>SUM(N19:AO19)</f>
        <v>0</v>
      </c>
      <c r="AQ19" s="278"/>
      <c r="AR19" s="279">
        <f>AP19/4</f>
        <v>0</v>
      </c>
      <c r="AS19" s="278"/>
      <c r="AT19" s="271"/>
      <c r="AU19" s="272"/>
      <c r="AV19" s="272"/>
      <c r="AW19" s="272"/>
      <c r="AX19" s="273"/>
    </row>
    <row r="20" spans="2:50" ht="20.25" customHeight="1" x14ac:dyDescent="0.4">
      <c r="B20" s="118"/>
      <c r="C20" s="246"/>
      <c r="D20" s="247"/>
      <c r="E20" s="248"/>
      <c r="F20" s="163"/>
      <c r="G20" s="159"/>
      <c r="H20" s="280"/>
      <c r="I20" s="21" t="s">
        <v>15</v>
      </c>
      <c r="J20" s="27"/>
      <c r="K20" s="27"/>
      <c r="L20" s="15"/>
      <c r="M20" s="51"/>
      <c r="N20" s="184"/>
      <c r="O20" s="185"/>
      <c r="P20" s="185"/>
      <c r="Q20" s="185"/>
      <c r="R20" s="185"/>
      <c r="S20" s="185"/>
      <c r="T20" s="186"/>
      <c r="U20" s="184"/>
      <c r="V20" s="185"/>
      <c r="W20" s="185"/>
      <c r="X20" s="185"/>
      <c r="Y20" s="185"/>
      <c r="Z20" s="185"/>
      <c r="AA20" s="186"/>
      <c r="AB20" s="184"/>
      <c r="AC20" s="185"/>
      <c r="AD20" s="185"/>
      <c r="AE20" s="185"/>
      <c r="AF20" s="185"/>
      <c r="AG20" s="185"/>
      <c r="AH20" s="186"/>
      <c r="AI20" s="184"/>
      <c r="AJ20" s="185"/>
      <c r="AK20" s="185"/>
      <c r="AL20" s="185"/>
      <c r="AM20" s="185"/>
      <c r="AN20" s="185"/>
      <c r="AO20" s="186"/>
      <c r="AP20" s="258"/>
      <c r="AQ20" s="259"/>
      <c r="AR20" s="264"/>
      <c r="AS20" s="259"/>
      <c r="AT20" s="265"/>
      <c r="AU20" s="266"/>
      <c r="AV20" s="266"/>
      <c r="AW20" s="266"/>
      <c r="AX20" s="267"/>
    </row>
    <row r="21" spans="2:50" ht="20.25" customHeight="1" x14ac:dyDescent="0.4">
      <c r="B21" s="114">
        <f>B18+1</f>
        <v>2</v>
      </c>
      <c r="C21" s="249"/>
      <c r="D21" s="250"/>
      <c r="E21" s="251"/>
      <c r="F21" s="164">
        <f>C20</f>
        <v>0</v>
      </c>
      <c r="G21" s="160"/>
      <c r="H21" s="256"/>
      <c r="I21" s="23" t="s">
        <v>62</v>
      </c>
      <c r="J21" s="24"/>
      <c r="K21" s="24"/>
      <c r="L21" s="19"/>
      <c r="M21" s="49"/>
      <c r="N21" s="178" t="str">
        <f>IF(N20="","",VLOOKUP(N20,'シフト記号表（勤務時間帯）'!$D$6:$X$47,21,FALSE))</f>
        <v/>
      </c>
      <c r="O21" s="179" t="str">
        <f>IF(O20="","",VLOOKUP(O20,'シフト記号表（勤務時間帯）'!$D$6:$X$47,21,FALSE))</f>
        <v/>
      </c>
      <c r="P21" s="179" t="str">
        <f>IF(P20="","",VLOOKUP(P20,'シフト記号表（勤務時間帯）'!$D$6:$X$47,21,FALSE))</f>
        <v/>
      </c>
      <c r="Q21" s="179" t="str">
        <f>IF(Q20="","",VLOOKUP(Q20,'シフト記号表（勤務時間帯）'!$D$6:$X$47,21,FALSE))</f>
        <v/>
      </c>
      <c r="R21" s="179" t="str">
        <f>IF(R20="","",VLOOKUP(R20,'シフト記号表（勤務時間帯）'!$D$6:$X$47,21,FALSE))</f>
        <v/>
      </c>
      <c r="S21" s="179" t="str">
        <f>IF(S20="","",VLOOKUP(S20,'シフト記号表（勤務時間帯）'!$D$6:$X$47,21,FALSE))</f>
        <v/>
      </c>
      <c r="T21" s="180" t="str">
        <f>IF(T20="","",VLOOKUP(T20,'シフト記号表（勤務時間帯）'!$D$6:$X$47,21,FALSE))</f>
        <v/>
      </c>
      <c r="U21" s="178" t="str">
        <f>IF(U20="","",VLOOKUP(U20,'シフト記号表（勤務時間帯）'!$D$6:$X$47,21,FALSE))</f>
        <v/>
      </c>
      <c r="V21" s="179" t="str">
        <f>IF(V20="","",VLOOKUP(V20,'シフト記号表（勤務時間帯）'!$D$6:$X$47,21,FALSE))</f>
        <v/>
      </c>
      <c r="W21" s="179" t="str">
        <f>IF(W20="","",VLOOKUP(W20,'シフト記号表（勤務時間帯）'!$D$6:$X$47,21,FALSE))</f>
        <v/>
      </c>
      <c r="X21" s="179" t="str">
        <f>IF(X20="","",VLOOKUP(X20,'シフト記号表（勤務時間帯）'!$D$6:$X$47,21,FALSE))</f>
        <v/>
      </c>
      <c r="Y21" s="179" t="str">
        <f>IF(Y20="","",VLOOKUP(Y20,'シフト記号表（勤務時間帯）'!$D$6:$X$47,21,FALSE))</f>
        <v/>
      </c>
      <c r="Z21" s="179" t="str">
        <f>IF(Z20="","",VLOOKUP(Z20,'シフト記号表（勤務時間帯）'!$D$6:$X$47,21,FALSE))</f>
        <v/>
      </c>
      <c r="AA21" s="180" t="str">
        <f>IF(AA20="","",VLOOKUP(AA20,'シフト記号表（勤務時間帯）'!$D$6:$X$47,21,FALSE))</f>
        <v/>
      </c>
      <c r="AB21" s="178" t="str">
        <f>IF(AB20="","",VLOOKUP(AB20,'シフト記号表（勤務時間帯）'!$D$6:$X$47,21,FALSE))</f>
        <v/>
      </c>
      <c r="AC21" s="179" t="str">
        <f>IF(AC20="","",VLOOKUP(AC20,'シフト記号表（勤務時間帯）'!$D$6:$X$47,21,FALSE))</f>
        <v/>
      </c>
      <c r="AD21" s="179" t="str">
        <f>IF(AD20="","",VLOOKUP(AD20,'シフト記号表（勤務時間帯）'!$D$6:$X$47,21,FALSE))</f>
        <v/>
      </c>
      <c r="AE21" s="179" t="str">
        <f>IF(AE20="","",VLOOKUP(AE20,'シフト記号表（勤務時間帯）'!$D$6:$X$47,21,FALSE))</f>
        <v/>
      </c>
      <c r="AF21" s="179" t="str">
        <f>IF(AF20="","",VLOOKUP(AF20,'シフト記号表（勤務時間帯）'!$D$6:$X$47,21,FALSE))</f>
        <v/>
      </c>
      <c r="AG21" s="179" t="str">
        <f>IF(AG20="","",VLOOKUP(AG20,'シフト記号表（勤務時間帯）'!$D$6:$X$47,21,FALSE))</f>
        <v/>
      </c>
      <c r="AH21" s="180" t="str">
        <f>IF(AH20="","",VLOOKUP(AH20,'シフト記号表（勤務時間帯）'!$D$6:$X$47,21,FALSE))</f>
        <v/>
      </c>
      <c r="AI21" s="178" t="str">
        <f>IF(AI20="","",VLOOKUP(AI20,'シフト記号表（勤務時間帯）'!$D$6:$X$47,21,FALSE))</f>
        <v/>
      </c>
      <c r="AJ21" s="179" t="str">
        <f>IF(AJ20="","",VLOOKUP(AJ20,'シフト記号表（勤務時間帯）'!$D$6:$X$47,21,FALSE))</f>
        <v/>
      </c>
      <c r="AK21" s="179" t="str">
        <f>IF(AK20="","",VLOOKUP(AK20,'シフト記号表（勤務時間帯）'!$D$6:$X$47,21,FALSE))</f>
        <v/>
      </c>
      <c r="AL21" s="179" t="str">
        <f>IF(AL20="","",VLOOKUP(AL20,'シフト記号表（勤務時間帯）'!$D$6:$X$47,21,FALSE))</f>
        <v/>
      </c>
      <c r="AM21" s="179" t="str">
        <f>IF(AM20="","",VLOOKUP(AM20,'シフト記号表（勤務時間帯）'!$D$6:$X$47,21,FALSE))</f>
        <v/>
      </c>
      <c r="AN21" s="179" t="str">
        <f>IF(AN20="","",VLOOKUP(AN20,'シフト記号表（勤務時間帯）'!$D$6:$X$47,21,FALSE))</f>
        <v/>
      </c>
      <c r="AO21" s="180" t="str">
        <f>IF(AO20="","",VLOOKUP(AO20,'シフト記号表（勤務時間帯）'!$D$6:$X$47,21,FALSE))</f>
        <v/>
      </c>
      <c r="AP21" s="274">
        <f>SUM(N21:AO21)</f>
        <v>0</v>
      </c>
      <c r="AQ21" s="275"/>
      <c r="AR21" s="276">
        <f>AP21/4</f>
        <v>0</v>
      </c>
      <c r="AS21" s="275"/>
      <c r="AT21" s="268"/>
      <c r="AU21" s="269"/>
      <c r="AV21" s="269"/>
      <c r="AW21" s="269"/>
      <c r="AX21" s="270"/>
    </row>
    <row r="22" spans="2:50" ht="20.25" customHeight="1" x14ac:dyDescent="0.4">
      <c r="B22" s="116"/>
      <c r="C22" s="260"/>
      <c r="D22" s="261"/>
      <c r="E22" s="262"/>
      <c r="F22" s="165"/>
      <c r="G22" s="161">
        <f>C20</f>
        <v>0</v>
      </c>
      <c r="H22" s="263"/>
      <c r="I22" s="25" t="s">
        <v>63</v>
      </c>
      <c r="J22" s="26"/>
      <c r="K22" s="26"/>
      <c r="L22" s="17"/>
      <c r="M22" s="50"/>
      <c r="N22" s="181" t="str">
        <f>IF(N20="","",VLOOKUP(N20,'シフト記号表（勤務時間帯）'!$D$6:$Z$47,23,FALSE))</f>
        <v/>
      </c>
      <c r="O22" s="182" t="str">
        <f>IF(O20="","",VLOOKUP(O20,'シフト記号表（勤務時間帯）'!$D$6:$Z$47,23,FALSE))</f>
        <v/>
      </c>
      <c r="P22" s="182" t="str">
        <f>IF(P20="","",VLOOKUP(P20,'シフト記号表（勤務時間帯）'!$D$6:$Z$47,23,FALSE))</f>
        <v/>
      </c>
      <c r="Q22" s="182" t="str">
        <f>IF(Q20="","",VLOOKUP(Q20,'シフト記号表（勤務時間帯）'!$D$6:$Z$47,23,FALSE))</f>
        <v/>
      </c>
      <c r="R22" s="182" t="str">
        <f>IF(R20="","",VLOOKUP(R20,'シフト記号表（勤務時間帯）'!$D$6:$Z$47,23,FALSE))</f>
        <v/>
      </c>
      <c r="S22" s="182" t="str">
        <f>IF(S20="","",VLOOKUP(S20,'シフト記号表（勤務時間帯）'!$D$6:$Z$47,23,FALSE))</f>
        <v/>
      </c>
      <c r="T22" s="183" t="str">
        <f>IF(T20="","",VLOOKUP(T20,'シフト記号表（勤務時間帯）'!$D$6:$Z$47,23,FALSE))</f>
        <v/>
      </c>
      <c r="U22" s="181" t="str">
        <f>IF(U20="","",VLOOKUP(U20,'シフト記号表（勤務時間帯）'!$D$6:$Z$47,23,FALSE))</f>
        <v/>
      </c>
      <c r="V22" s="182" t="str">
        <f>IF(V20="","",VLOOKUP(V20,'シフト記号表（勤務時間帯）'!$D$6:$Z$47,23,FALSE))</f>
        <v/>
      </c>
      <c r="W22" s="182" t="str">
        <f>IF(W20="","",VLOOKUP(W20,'シフト記号表（勤務時間帯）'!$D$6:$Z$47,23,FALSE))</f>
        <v/>
      </c>
      <c r="X22" s="182" t="str">
        <f>IF(X20="","",VLOOKUP(X20,'シフト記号表（勤務時間帯）'!$D$6:$Z$47,23,FALSE))</f>
        <v/>
      </c>
      <c r="Y22" s="182" t="str">
        <f>IF(Y20="","",VLOOKUP(Y20,'シフト記号表（勤務時間帯）'!$D$6:$Z$47,23,FALSE))</f>
        <v/>
      </c>
      <c r="Z22" s="182" t="str">
        <f>IF(Z20="","",VLOOKUP(Z20,'シフト記号表（勤務時間帯）'!$D$6:$Z$47,23,FALSE))</f>
        <v/>
      </c>
      <c r="AA22" s="183" t="str">
        <f>IF(AA20="","",VLOOKUP(AA20,'シフト記号表（勤務時間帯）'!$D$6:$Z$47,23,FALSE))</f>
        <v/>
      </c>
      <c r="AB22" s="181" t="str">
        <f>IF(AB20="","",VLOOKUP(AB20,'シフト記号表（勤務時間帯）'!$D$6:$Z$47,23,FALSE))</f>
        <v/>
      </c>
      <c r="AC22" s="182" t="str">
        <f>IF(AC20="","",VLOOKUP(AC20,'シフト記号表（勤務時間帯）'!$D$6:$Z$47,23,FALSE))</f>
        <v/>
      </c>
      <c r="AD22" s="182" t="str">
        <f>IF(AD20="","",VLOOKUP(AD20,'シフト記号表（勤務時間帯）'!$D$6:$Z$47,23,FALSE))</f>
        <v/>
      </c>
      <c r="AE22" s="182" t="str">
        <f>IF(AE20="","",VLOOKUP(AE20,'シフト記号表（勤務時間帯）'!$D$6:$Z$47,23,FALSE))</f>
        <v/>
      </c>
      <c r="AF22" s="182" t="str">
        <f>IF(AF20="","",VLOOKUP(AF20,'シフト記号表（勤務時間帯）'!$D$6:$Z$47,23,FALSE))</f>
        <v/>
      </c>
      <c r="AG22" s="182" t="str">
        <f>IF(AG20="","",VLOOKUP(AG20,'シフト記号表（勤務時間帯）'!$D$6:$Z$47,23,FALSE))</f>
        <v/>
      </c>
      <c r="AH22" s="183" t="str">
        <f>IF(AH20="","",VLOOKUP(AH20,'シフト記号表（勤務時間帯）'!$D$6:$Z$47,23,FALSE))</f>
        <v/>
      </c>
      <c r="AI22" s="181" t="str">
        <f>IF(AI20="","",VLOOKUP(AI20,'シフト記号表（勤務時間帯）'!$D$6:$Z$47,23,FALSE))</f>
        <v/>
      </c>
      <c r="AJ22" s="182" t="str">
        <f>IF(AJ20="","",VLOOKUP(AJ20,'シフト記号表（勤務時間帯）'!$D$6:$Z$47,23,FALSE))</f>
        <v/>
      </c>
      <c r="AK22" s="182" t="str">
        <f>IF(AK20="","",VLOOKUP(AK20,'シフト記号表（勤務時間帯）'!$D$6:$Z$47,23,FALSE))</f>
        <v/>
      </c>
      <c r="AL22" s="182" t="str">
        <f>IF(AL20="","",VLOOKUP(AL20,'シフト記号表（勤務時間帯）'!$D$6:$Z$47,23,FALSE))</f>
        <v/>
      </c>
      <c r="AM22" s="182" t="str">
        <f>IF(AM20="","",VLOOKUP(AM20,'シフト記号表（勤務時間帯）'!$D$6:$Z$47,23,FALSE))</f>
        <v/>
      </c>
      <c r="AN22" s="182" t="str">
        <f>IF(AN20="","",VLOOKUP(AN20,'シフト記号表（勤務時間帯）'!$D$6:$Z$47,23,FALSE))</f>
        <v/>
      </c>
      <c r="AO22" s="183" t="str">
        <f>IF(AO20="","",VLOOKUP(AO20,'シフト記号表（勤務時間帯）'!$D$6:$Z$47,23,FALSE))</f>
        <v/>
      </c>
      <c r="AP22" s="277">
        <f>SUM(N22:AO22)</f>
        <v>0</v>
      </c>
      <c r="AQ22" s="278"/>
      <c r="AR22" s="279">
        <f>AP22/4</f>
        <v>0</v>
      </c>
      <c r="AS22" s="278"/>
      <c r="AT22" s="271"/>
      <c r="AU22" s="272"/>
      <c r="AV22" s="272"/>
      <c r="AW22" s="272"/>
      <c r="AX22" s="273"/>
    </row>
    <row r="23" spans="2:50" ht="20.25" customHeight="1" x14ac:dyDescent="0.4">
      <c r="B23" s="118"/>
      <c r="C23" s="246"/>
      <c r="D23" s="247"/>
      <c r="E23" s="248"/>
      <c r="F23" s="164"/>
      <c r="G23" s="160"/>
      <c r="H23" s="255"/>
      <c r="I23" s="21" t="s">
        <v>15</v>
      </c>
      <c r="J23" s="27"/>
      <c r="K23" s="27"/>
      <c r="L23" s="15"/>
      <c r="M23" s="51"/>
      <c r="N23" s="184"/>
      <c r="O23" s="185"/>
      <c r="P23" s="185"/>
      <c r="Q23" s="185"/>
      <c r="R23" s="185"/>
      <c r="S23" s="185"/>
      <c r="T23" s="186"/>
      <c r="U23" s="184"/>
      <c r="V23" s="185"/>
      <c r="W23" s="185"/>
      <c r="X23" s="185"/>
      <c r="Y23" s="185"/>
      <c r="Z23" s="185"/>
      <c r="AA23" s="186"/>
      <c r="AB23" s="184"/>
      <c r="AC23" s="185"/>
      <c r="AD23" s="185"/>
      <c r="AE23" s="185"/>
      <c r="AF23" s="185"/>
      <c r="AG23" s="185"/>
      <c r="AH23" s="186"/>
      <c r="AI23" s="184"/>
      <c r="AJ23" s="185"/>
      <c r="AK23" s="185"/>
      <c r="AL23" s="185"/>
      <c r="AM23" s="185"/>
      <c r="AN23" s="185"/>
      <c r="AO23" s="186"/>
      <c r="AP23" s="258"/>
      <c r="AQ23" s="259"/>
      <c r="AR23" s="264"/>
      <c r="AS23" s="259"/>
      <c r="AT23" s="265"/>
      <c r="AU23" s="266"/>
      <c r="AV23" s="266"/>
      <c r="AW23" s="266"/>
      <c r="AX23" s="267"/>
    </row>
    <row r="24" spans="2:50" ht="20.25" customHeight="1" x14ac:dyDescent="0.4">
      <c r="B24" s="114">
        <f>B21+1</f>
        <v>3</v>
      </c>
      <c r="C24" s="249"/>
      <c r="D24" s="250"/>
      <c r="E24" s="251"/>
      <c r="F24" s="164">
        <f>C23</f>
        <v>0</v>
      </c>
      <c r="G24" s="160"/>
      <c r="H24" s="256"/>
      <c r="I24" s="23" t="s">
        <v>62</v>
      </c>
      <c r="J24" s="24"/>
      <c r="K24" s="24"/>
      <c r="L24" s="19"/>
      <c r="M24" s="49"/>
      <c r="N24" s="178" t="str">
        <f>IF(N23="","",VLOOKUP(N23,'シフト記号表（勤務時間帯）'!$D$6:$X$47,21,FALSE))</f>
        <v/>
      </c>
      <c r="O24" s="179" t="str">
        <f>IF(O23="","",VLOOKUP(O23,'シフト記号表（勤務時間帯）'!$D$6:$X$47,21,FALSE))</f>
        <v/>
      </c>
      <c r="P24" s="179" t="str">
        <f>IF(P23="","",VLOOKUP(P23,'シフト記号表（勤務時間帯）'!$D$6:$X$47,21,FALSE))</f>
        <v/>
      </c>
      <c r="Q24" s="179" t="str">
        <f>IF(Q23="","",VLOOKUP(Q23,'シフト記号表（勤務時間帯）'!$D$6:$X$47,21,FALSE))</f>
        <v/>
      </c>
      <c r="R24" s="179" t="str">
        <f>IF(R23="","",VLOOKUP(R23,'シフト記号表（勤務時間帯）'!$D$6:$X$47,21,FALSE))</f>
        <v/>
      </c>
      <c r="S24" s="179" t="str">
        <f>IF(S23="","",VLOOKUP(S23,'シフト記号表（勤務時間帯）'!$D$6:$X$47,21,FALSE))</f>
        <v/>
      </c>
      <c r="T24" s="180" t="str">
        <f>IF(T23="","",VLOOKUP(T23,'シフト記号表（勤務時間帯）'!$D$6:$X$47,21,FALSE))</f>
        <v/>
      </c>
      <c r="U24" s="178" t="str">
        <f>IF(U23="","",VLOOKUP(U23,'シフト記号表（勤務時間帯）'!$D$6:$X$47,21,FALSE))</f>
        <v/>
      </c>
      <c r="V24" s="179" t="str">
        <f>IF(V23="","",VLOOKUP(V23,'シフト記号表（勤務時間帯）'!$D$6:$X$47,21,FALSE))</f>
        <v/>
      </c>
      <c r="W24" s="179" t="str">
        <f>IF(W23="","",VLOOKUP(W23,'シフト記号表（勤務時間帯）'!$D$6:$X$47,21,FALSE))</f>
        <v/>
      </c>
      <c r="X24" s="179" t="str">
        <f>IF(X23="","",VLOOKUP(X23,'シフト記号表（勤務時間帯）'!$D$6:$X$47,21,FALSE))</f>
        <v/>
      </c>
      <c r="Y24" s="179" t="str">
        <f>IF(Y23="","",VLOOKUP(Y23,'シフト記号表（勤務時間帯）'!$D$6:$X$47,21,FALSE))</f>
        <v/>
      </c>
      <c r="Z24" s="179" t="str">
        <f>IF(Z23="","",VLOOKUP(Z23,'シフト記号表（勤務時間帯）'!$D$6:$X$47,21,FALSE))</f>
        <v/>
      </c>
      <c r="AA24" s="180" t="str">
        <f>IF(AA23="","",VLOOKUP(AA23,'シフト記号表（勤務時間帯）'!$D$6:$X$47,21,FALSE))</f>
        <v/>
      </c>
      <c r="AB24" s="178" t="str">
        <f>IF(AB23="","",VLOOKUP(AB23,'シフト記号表（勤務時間帯）'!$D$6:$X$47,21,FALSE))</f>
        <v/>
      </c>
      <c r="AC24" s="179" t="str">
        <f>IF(AC23="","",VLOOKUP(AC23,'シフト記号表（勤務時間帯）'!$D$6:$X$47,21,FALSE))</f>
        <v/>
      </c>
      <c r="AD24" s="179" t="str">
        <f>IF(AD23="","",VLOOKUP(AD23,'シフト記号表（勤務時間帯）'!$D$6:$X$47,21,FALSE))</f>
        <v/>
      </c>
      <c r="AE24" s="179" t="str">
        <f>IF(AE23="","",VLOOKUP(AE23,'シフト記号表（勤務時間帯）'!$D$6:$X$47,21,FALSE))</f>
        <v/>
      </c>
      <c r="AF24" s="179" t="str">
        <f>IF(AF23="","",VLOOKUP(AF23,'シフト記号表（勤務時間帯）'!$D$6:$X$47,21,FALSE))</f>
        <v/>
      </c>
      <c r="AG24" s="179" t="str">
        <f>IF(AG23="","",VLOOKUP(AG23,'シフト記号表（勤務時間帯）'!$D$6:$X$47,21,FALSE))</f>
        <v/>
      </c>
      <c r="AH24" s="180" t="str">
        <f>IF(AH23="","",VLOOKUP(AH23,'シフト記号表（勤務時間帯）'!$D$6:$X$47,21,FALSE))</f>
        <v/>
      </c>
      <c r="AI24" s="178" t="str">
        <f>IF(AI23="","",VLOOKUP(AI23,'シフト記号表（勤務時間帯）'!$D$6:$X$47,21,FALSE))</f>
        <v/>
      </c>
      <c r="AJ24" s="179" t="str">
        <f>IF(AJ23="","",VLOOKUP(AJ23,'シフト記号表（勤務時間帯）'!$D$6:$X$47,21,FALSE))</f>
        <v/>
      </c>
      <c r="AK24" s="179" t="str">
        <f>IF(AK23="","",VLOOKUP(AK23,'シフト記号表（勤務時間帯）'!$D$6:$X$47,21,FALSE))</f>
        <v/>
      </c>
      <c r="AL24" s="179" t="str">
        <f>IF(AL23="","",VLOOKUP(AL23,'シフト記号表（勤務時間帯）'!$D$6:$X$47,21,FALSE))</f>
        <v/>
      </c>
      <c r="AM24" s="179" t="str">
        <f>IF(AM23="","",VLOOKUP(AM23,'シフト記号表（勤務時間帯）'!$D$6:$X$47,21,FALSE))</f>
        <v/>
      </c>
      <c r="AN24" s="179" t="str">
        <f>IF(AN23="","",VLOOKUP(AN23,'シフト記号表（勤務時間帯）'!$D$6:$X$47,21,FALSE))</f>
        <v/>
      </c>
      <c r="AO24" s="180" t="str">
        <f>IF(AO23="","",VLOOKUP(AO23,'シフト記号表（勤務時間帯）'!$D$6:$X$47,21,FALSE))</f>
        <v/>
      </c>
      <c r="AP24" s="274">
        <f>SUM(N24:AO24)</f>
        <v>0</v>
      </c>
      <c r="AQ24" s="275"/>
      <c r="AR24" s="276">
        <f>AP24/4</f>
        <v>0</v>
      </c>
      <c r="AS24" s="275"/>
      <c r="AT24" s="268"/>
      <c r="AU24" s="269"/>
      <c r="AV24" s="269"/>
      <c r="AW24" s="269"/>
      <c r="AX24" s="270"/>
    </row>
    <row r="25" spans="2:50" ht="20.25" customHeight="1" x14ac:dyDescent="0.4">
      <c r="B25" s="116"/>
      <c r="C25" s="260"/>
      <c r="D25" s="261"/>
      <c r="E25" s="262"/>
      <c r="F25" s="165"/>
      <c r="G25" s="161">
        <f>C23</f>
        <v>0</v>
      </c>
      <c r="H25" s="263"/>
      <c r="I25" s="25" t="s">
        <v>63</v>
      </c>
      <c r="J25" s="28"/>
      <c r="K25" s="28"/>
      <c r="L25" s="16"/>
      <c r="M25" s="52"/>
      <c r="N25" s="181" t="str">
        <f>IF(N23="","",VLOOKUP(N23,'シフト記号表（勤務時間帯）'!$D$6:$Z$47,23,FALSE))</f>
        <v/>
      </c>
      <c r="O25" s="182" t="str">
        <f>IF(O23="","",VLOOKUP(O23,'シフト記号表（勤務時間帯）'!$D$6:$Z$47,23,FALSE))</f>
        <v/>
      </c>
      <c r="P25" s="182" t="str">
        <f>IF(P23="","",VLOOKUP(P23,'シフト記号表（勤務時間帯）'!$D$6:$Z$47,23,FALSE))</f>
        <v/>
      </c>
      <c r="Q25" s="182" t="str">
        <f>IF(Q23="","",VLOOKUP(Q23,'シフト記号表（勤務時間帯）'!$D$6:$Z$47,23,FALSE))</f>
        <v/>
      </c>
      <c r="R25" s="182" t="str">
        <f>IF(R23="","",VLOOKUP(R23,'シフト記号表（勤務時間帯）'!$D$6:$Z$47,23,FALSE))</f>
        <v/>
      </c>
      <c r="S25" s="182" t="str">
        <f>IF(S23="","",VLOOKUP(S23,'シフト記号表（勤務時間帯）'!$D$6:$Z$47,23,FALSE))</f>
        <v/>
      </c>
      <c r="T25" s="183" t="str">
        <f>IF(T23="","",VLOOKUP(T23,'シフト記号表（勤務時間帯）'!$D$6:$Z$47,23,FALSE))</f>
        <v/>
      </c>
      <c r="U25" s="181" t="str">
        <f>IF(U23="","",VLOOKUP(U23,'シフト記号表（勤務時間帯）'!$D$6:$Z$47,23,FALSE))</f>
        <v/>
      </c>
      <c r="V25" s="182" t="str">
        <f>IF(V23="","",VLOOKUP(V23,'シフト記号表（勤務時間帯）'!$D$6:$Z$47,23,FALSE))</f>
        <v/>
      </c>
      <c r="W25" s="182" t="str">
        <f>IF(W23="","",VLOOKUP(W23,'シフト記号表（勤務時間帯）'!$D$6:$Z$47,23,FALSE))</f>
        <v/>
      </c>
      <c r="X25" s="182" t="str">
        <f>IF(X23="","",VLOOKUP(X23,'シフト記号表（勤務時間帯）'!$D$6:$Z$47,23,FALSE))</f>
        <v/>
      </c>
      <c r="Y25" s="182" t="str">
        <f>IF(Y23="","",VLOOKUP(Y23,'シフト記号表（勤務時間帯）'!$D$6:$Z$47,23,FALSE))</f>
        <v/>
      </c>
      <c r="Z25" s="182" t="str">
        <f>IF(Z23="","",VLOOKUP(Z23,'シフト記号表（勤務時間帯）'!$D$6:$Z$47,23,FALSE))</f>
        <v/>
      </c>
      <c r="AA25" s="183" t="str">
        <f>IF(AA23="","",VLOOKUP(AA23,'シフト記号表（勤務時間帯）'!$D$6:$Z$47,23,FALSE))</f>
        <v/>
      </c>
      <c r="AB25" s="181" t="str">
        <f>IF(AB23="","",VLOOKUP(AB23,'シフト記号表（勤務時間帯）'!$D$6:$Z$47,23,FALSE))</f>
        <v/>
      </c>
      <c r="AC25" s="182" t="str">
        <f>IF(AC23="","",VLOOKUP(AC23,'シフト記号表（勤務時間帯）'!$D$6:$Z$47,23,FALSE))</f>
        <v/>
      </c>
      <c r="AD25" s="182" t="str">
        <f>IF(AD23="","",VLOOKUP(AD23,'シフト記号表（勤務時間帯）'!$D$6:$Z$47,23,FALSE))</f>
        <v/>
      </c>
      <c r="AE25" s="182" t="str">
        <f>IF(AE23="","",VLOOKUP(AE23,'シフト記号表（勤務時間帯）'!$D$6:$Z$47,23,FALSE))</f>
        <v/>
      </c>
      <c r="AF25" s="182" t="str">
        <f>IF(AF23="","",VLOOKUP(AF23,'シフト記号表（勤務時間帯）'!$D$6:$Z$47,23,FALSE))</f>
        <v/>
      </c>
      <c r="AG25" s="182" t="str">
        <f>IF(AG23="","",VLOOKUP(AG23,'シフト記号表（勤務時間帯）'!$D$6:$Z$47,23,FALSE))</f>
        <v/>
      </c>
      <c r="AH25" s="183" t="str">
        <f>IF(AH23="","",VLOOKUP(AH23,'シフト記号表（勤務時間帯）'!$D$6:$Z$47,23,FALSE))</f>
        <v/>
      </c>
      <c r="AI25" s="181" t="str">
        <f>IF(AI23="","",VLOOKUP(AI23,'シフト記号表（勤務時間帯）'!$D$6:$Z$47,23,FALSE))</f>
        <v/>
      </c>
      <c r="AJ25" s="182" t="str">
        <f>IF(AJ23="","",VLOOKUP(AJ23,'シフト記号表（勤務時間帯）'!$D$6:$Z$47,23,FALSE))</f>
        <v/>
      </c>
      <c r="AK25" s="182" t="str">
        <f>IF(AK23="","",VLOOKUP(AK23,'シフト記号表（勤務時間帯）'!$D$6:$Z$47,23,FALSE))</f>
        <v/>
      </c>
      <c r="AL25" s="182" t="str">
        <f>IF(AL23="","",VLOOKUP(AL23,'シフト記号表（勤務時間帯）'!$D$6:$Z$47,23,FALSE))</f>
        <v/>
      </c>
      <c r="AM25" s="182" t="str">
        <f>IF(AM23="","",VLOOKUP(AM23,'シフト記号表（勤務時間帯）'!$D$6:$Z$47,23,FALSE))</f>
        <v/>
      </c>
      <c r="AN25" s="182" t="str">
        <f>IF(AN23="","",VLOOKUP(AN23,'シフト記号表（勤務時間帯）'!$D$6:$Z$47,23,FALSE))</f>
        <v/>
      </c>
      <c r="AO25" s="183" t="str">
        <f>IF(AO23="","",VLOOKUP(AO23,'シフト記号表（勤務時間帯）'!$D$6:$Z$47,23,FALSE))</f>
        <v/>
      </c>
      <c r="AP25" s="277">
        <f>SUM(N25:AO25)</f>
        <v>0</v>
      </c>
      <c r="AQ25" s="278"/>
      <c r="AR25" s="279">
        <f>AP25/4</f>
        <v>0</v>
      </c>
      <c r="AS25" s="278"/>
      <c r="AT25" s="271"/>
      <c r="AU25" s="272"/>
      <c r="AV25" s="272"/>
      <c r="AW25" s="272"/>
      <c r="AX25" s="273"/>
    </row>
    <row r="26" spans="2:50" ht="20.25" customHeight="1" x14ac:dyDescent="0.4">
      <c r="B26" s="118"/>
      <c r="C26" s="246"/>
      <c r="D26" s="247"/>
      <c r="E26" s="248"/>
      <c r="F26" s="164"/>
      <c r="G26" s="160"/>
      <c r="H26" s="255"/>
      <c r="I26" s="21" t="s">
        <v>15</v>
      </c>
      <c r="J26" s="27"/>
      <c r="K26" s="27"/>
      <c r="L26" s="15"/>
      <c r="M26" s="51"/>
      <c r="N26" s="184"/>
      <c r="O26" s="185"/>
      <c r="P26" s="185"/>
      <c r="Q26" s="185"/>
      <c r="R26" s="185"/>
      <c r="S26" s="185"/>
      <c r="T26" s="186"/>
      <c r="U26" s="184"/>
      <c r="V26" s="185"/>
      <c r="W26" s="185"/>
      <c r="X26" s="185"/>
      <c r="Y26" s="185"/>
      <c r="Z26" s="185"/>
      <c r="AA26" s="186"/>
      <c r="AB26" s="184"/>
      <c r="AC26" s="185"/>
      <c r="AD26" s="185"/>
      <c r="AE26" s="185"/>
      <c r="AF26" s="185"/>
      <c r="AG26" s="185"/>
      <c r="AH26" s="186"/>
      <c r="AI26" s="184"/>
      <c r="AJ26" s="185"/>
      <c r="AK26" s="185"/>
      <c r="AL26" s="185"/>
      <c r="AM26" s="185"/>
      <c r="AN26" s="185"/>
      <c r="AO26" s="186"/>
      <c r="AP26" s="258"/>
      <c r="AQ26" s="259"/>
      <c r="AR26" s="264"/>
      <c r="AS26" s="259"/>
      <c r="AT26" s="265"/>
      <c r="AU26" s="266"/>
      <c r="AV26" s="266"/>
      <c r="AW26" s="266"/>
      <c r="AX26" s="267"/>
    </row>
    <row r="27" spans="2:50" ht="20.25" customHeight="1" x14ac:dyDescent="0.4">
      <c r="B27" s="114">
        <f>B24+1</f>
        <v>4</v>
      </c>
      <c r="C27" s="249"/>
      <c r="D27" s="250"/>
      <c r="E27" s="251"/>
      <c r="F27" s="164">
        <f>C26</f>
        <v>0</v>
      </c>
      <c r="G27" s="160"/>
      <c r="H27" s="256"/>
      <c r="I27" s="23" t="s">
        <v>62</v>
      </c>
      <c r="J27" s="24"/>
      <c r="K27" s="24"/>
      <c r="L27" s="19"/>
      <c r="M27" s="49"/>
      <c r="N27" s="178" t="str">
        <f>IF(N26="","",VLOOKUP(N26,'シフト記号表（勤務時間帯）'!$D$6:$X$47,21,FALSE))</f>
        <v/>
      </c>
      <c r="O27" s="179" t="str">
        <f>IF(O26="","",VLOOKUP(O26,'シフト記号表（勤務時間帯）'!$D$6:$X$47,21,FALSE))</f>
        <v/>
      </c>
      <c r="P27" s="179" t="str">
        <f>IF(P26="","",VLOOKUP(P26,'シフト記号表（勤務時間帯）'!$D$6:$X$47,21,FALSE))</f>
        <v/>
      </c>
      <c r="Q27" s="179" t="str">
        <f>IF(Q26="","",VLOOKUP(Q26,'シフト記号表（勤務時間帯）'!$D$6:$X$47,21,FALSE))</f>
        <v/>
      </c>
      <c r="R27" s="179" t="str">
        <f>IF(R26="","",VLOOKUP(R26,'シフト記号表（勤務時間帯）'!$D$6:$X$47,21,FALSE))</f>
        <v/>
      </c>
      <c r="S27" s="179" t="str">
        <f>IF(S26="","",VLOOKUP(S26,'シフト記号表（勤務時間帯）'!$D$6:$X$47,21,FALSE))</f>
        <v/>
      </c>
      <c r="T27" s="180" t="str">
        <f>IF(T26="","",VLOOKUP(T26,'シフト記号表（勤務時間帯）'!$D$6:$X$47,21,FALSE))</f>
        <v/>
      </c>
      <c r="U27" s="178" t="str">
        <f>IF(U26="","",VLOOKUP(U26,'シフト記号表（勤務時間帯）'!$D$6:$X$47,21,FALSE))</f>
        <v/>
      </c>
      <c r="V27" s="179" t="str">
        <f>IF(V26="","",VLOOKUP(V26,'シフト記号表（勤務時間帯）'!$D$6:$X$47,21,FALSE))</f>
        <v/>
      </c>
      <c r="W27" s="179" t="str">
        <f>IF(W26="","",VLOOKUP(W26,'シフト記号表（勤務時間帯）'!$D$6:$X$47,21,FALSE))</f>
        <v/>
      </c>
      <c r="X27" s="179" t="str">
        <f>IF(X26="","",VLOOKUP(X26,'シフト記号表（勤務時間帯）'!$D$6:$X$47,21,FALSE))</f>
        <v/>
      </c>
      <c r="Y27" s="179" t="str">
        <f>IF(Y26="","",VLOOKUP(Y26,'シフト記号表（勤務時間帯）'!$D$6:$X$47,21,FALSE))</f>
        <v/>
      </c>
      <c r="Z27" s="179" t="str">
        <f>IF(Z26="","",VLOOKUP(Z26,'シフト記号表（勤務時間帯）'!$D$6:$X$47,21,FALSE))</f>
        <v/>
      </c>
      <c r="AA27" s="180" t="str">
        <f>IF(AA26="","",VLOOKUP(AA26,'シフト記号表（勤務時間帯）'!$D$6:$X$47,21,FALSE))</f>
        <v/>
      </c>
      <c r="AB27" s="178" t="str">
        <f>IF(AB26="","",VLOOKUP(AB26,'シフト記号表（勤務時間帯）'!$D$6:$X$47,21,FALSE))</f>
        <v/>
      </c>
      <c r="AC27" s="179" t="str">
        <f>IF(AC26="","",VLOOKUP(AC26,'シフト記号表（勤務時間帯）'!$D$6:$X$47,21,FALSE))</f>
        <v/>
      </c>
      <c r="AD27" s="179" t="str">
        <f>IF(AD26="","",VLOOKUP(AD26,'シフト記号表（勤務時間帯）'!$D$6:$X$47,21,FALSE))</f>
        <v/>
      </c>
      <c r="AE27" s="179" t="str">
        <f>IF(AE26="","",VLOOKUP(AE26,'シフト記号表（勤務時間帯）'!$D$6:$X$47,21,FALSE))</f>
        <v/>
      </c>
      <c r="AF27" s="179" t="str">
        <f>IF(AF26="","",VLOOKUP(AF26,'シフト記号表（勤務時間帯）'!$D$6:$X$47,21,FALSE))</f>
        <v/>
      </c>
      <c r="AG27" s="179" t="str">
        <f>IF(AG26="","",VLOOKUP(AG26,'シフト記号表（勤務時間帯）'!$D$6:$X$47,21,FALSE))</f>
        <v/>
      </c>
      <c r="AH27" s="180" t="str">
        <f>IF(AH26="","",VLOOKUP(AH26,'シフト記号表（勤務時間帯）'!$D$6:$X$47,21,FALSE))</f>
        <v/>
      </c>
      <c r="AI27" s="178" t="str">
        <f>IF(AI26="","",VLOOKUP(AI26,'シフト記号表（勤務時間帯）'!$D$6:$X$47,21,FALSE))</f>
        <v/>
      </c>
      <c r="AJ27" s="179" t="str">
        <f>IF(AJ26="","",VLOOKUP(AJ26,'シフト記号表（勤務時間帯）'!$D$6:$X$47,21,FALSE))</f>
        <v/>
      </c>
      <c r="AK27" s="179" t="str">
        <f>IF(AK26="","",VLOOKUP(AK26,'シフト記号表（勤務時間帯）'!$D$6:$X$47,21,FALSE))</f>
        <v/>
      </c>
      <c r="AL27" s="179" t="str">
        <f>IF(AL26="","",VLOOKUP(AL26,'シフト記号表（勤務時間帯）'!$D$6:$X$47,21,FALSE))</f>
        <v/>
      </c>
      <c r="AM27" s="179" t="str">
        <f>IF(AM26="","",VLOOKUP(AM26,'シフト記号表（勤務時間帯）'!$D$6:$X$47,21,FALSE))</f>
        <v/>
      </c>
      <c r="AN27" s="179" t="str">
        <f>IF(AN26="","",VLOOKUP(AN26,'シフト記号表（勤務時間帯）'!$D$6:$X$47,21,FALSE))</f>
        <v/>
      </c>
      <c r="AO27" s="180" t="str">
        <f>IF(AO26="","",VLOOKUP(AO26,'シフト記号表（勤務時間帯）'!$D$6:$X$47,21,FALSE))</f>
        <v/>
      </c>
      <c r="AP27" s="274">
        <f>SUM(N27:AO27)</f>
        <v>0</v>
      </c>
      <c r="AQ27" s="275"/>
      <c r="AR27" s="276">
        <f>AP27/4</f>
        <v>0</v>
      </c>
      <c r="AS27" s="275"/>
      <c r="AT27" s="268"/>
      <c r="AU27" s="269"/>
      <c r="AV27" s="269"/>
      <c r="AW27" s="269"/>
      <c r="AX27" s="270"/>
    </row>
    <row r="28" spans="2:50" ht="20.25" customHeight="1" x14ac:dyDescent="0.4">
      <c r="B28" s="116"/>
      <c r="C28" s="260"/>
      <c r="D28" s="261"/>
      <c r="E28" s="262"/>
      <c r="F28" s="165"/>
      <c r="G28" s="161">
        <f>C26</f>
        <v>0</v>
      </c>
      <c r="H28" s="263"/>
      <c r="I28" s="25" t="s">
        <v>63</v>
      </c>
      <c r="J28" s="29"/>
      <c r="K28" s="29"/>
      <c r="L28" s="17"/>
      <c r="M28" s="50"/>
      <c r="N28" s="181" t="str">
        <f>IF(N26="","",VLOOKUP(N26,'シフト記号表（勤務時間帯）'!$D$6:$Z$47,23,FALSE))</f>
        <v/>
      </c>
      <c r="O28" s="182" t="str">
        <f>IF(O26="","",VLOOKUP(O26,'シフト記号表（勤務時間帯）'!$D$6:$Z$47,23,FALSE))</f>
        <v/>
      </c>
      <c r="P28" s="182" t="str">
        <f>IF(P26="","",VLOOKUP(P26,'シフト記号表（勤務時間帯）'!$D$6:$Z$47,23,FALSE))</f>
        <v/>
      </c>
      <c r="Q28" s="182" t="str">
        <f>IF(Q26="","",VLOOKUP(Q26,'シフト記号表（勤務時間帯）'!$D$6:$Z$47,23,FALSE))</f>
        <v/>
      </c>
      <c r="R28" s="182" t="str">
        <f>IF(R26="","",VLOOKUP(R26,'シフト記号表（勤務時間帯）'!$D$6:$Z$47,23,FALSE))</f>
        <v/>
      </c>
      <c r="S28" s="182" t="str">
        <f>IF(S26="","",VLOOKUP(S26,'シフト記号表（勤務時間帯）'!$D$6:$Z$47,23,FALSE))</f>
        <v/>
      </c>
      <c r="T28" s="183" t="str">
        <f>IF(T26="","",VLOOKUP(T26,'シフト記号表（勤務時間帯）'!$D$6:$Z$47,23,FALSE))</f>
        <v/>
      </c>
      <c r="U28" s="181" t="str">
        <f>IF(U26="","",VLOOKUP(U26,'シフト記号表（勤務時間帯）'!$D$6:$Z$47,23,FALSE))</f>
        <v/>
      </c>
      <c r="V28" s="182" t="str">
        <f>IF(V26="","",VLOOKUP(V26,'シフト記号表（勤務時間帯）'!$D$6:$Z$47,23,FALSE))</f>
        <v/>
      </c>
      <c r="W28" s="182" t="str">
        <f>IF(W26="","",VLOOKUP(W26,'シフト記号表（勤務時間帯）'!$D$6:$Z$47,23,FALSE))</f>
        <v/>
      </c>
      <c r="X28" s="182" t="str">
        <f>IF(X26="","",VLOOKUP(X26,'シフト記号表（勤務時間帯）'!$D$6:$Z$47,23,FALSE))</f>
        <v/>
      </c>
      <c r="Y28" s="182" t="str">
        <f>IF(Y26="","",VLOOKUP(Y26,'シフト記号表（勤務時間帯）'!$D$6:$Z$47,23,FALSE))</f>
        <v/>
      </c>
      <c r="Z28" s="182" t="str">
        <f>IF(Z26="","",VLOOKUP(Z26,'シフト記号表（勤務時間帯）'!$D$6:$Z$47,23,FALSE))</f>
        <v/>
      </c>
      <c r="AA28" s="183" t="str">
        <f>IF(AA26="","",VLOOKUP(AA26,'シフト記号表（勤務時間帯）'!$D$6:$Z$47,23,FALSE))</f>
        <v/>
      </c>
      <c r="AB28" s="181" t="str">
        <f>IF(AB26="","",VLOOKUP(AB26,'シフト記号表（勤務時間帯）'!$D$6:$Z$47,23,FALSE))</f>
        <v/>
      </c>
      <c r="AC28" s="182" t="str">
        <f>IF(AC26="","",VLOOKUP(AC26,'シフト記号表（勤務時間帯）'!$D$6:$Z$47,23,FALSE))</f>
        <v/>
      </c>
      <c r="AD28" s="182" t="str">
        <f>IF(AD26="","",VLOOKUP(AD26,'シフト記号表（勤務時間帯）'!$D$6:$Z$47,23,FALSE))</f>
        <v/>
      </c>
      <c r="AE28" s="182" t="str">
        <f>IF(AE26="","",VLOOKUP(AE26,'シフト記号表（勤務時間帯）'!$D$6:$Z$47,23,FALSE))</f>
        <v/>
      </c>
      <c r="AF28" s="182" t="str">
        <f>IF(AF26="","",VLOOKUP(AF26,'シフト記号表（勤務時間帯）'!$D$6:$Z$47,23,FALSE))</f>
        <v/>
      </c>
      <c r="AG28" s="182" t="str">
        <f>IF(AG26="","",VLOOKUP(AG26,'シフト記号表（勤務時間帯）'!$D$6:$Z$47,23,FALSE))</f>
        <v/>
      </c>
      <c r="AH28" s="183" t="str">
        <f>IF(AH26="","",VLOOKUP(AH26,'シフト記号表（勤務時間帯）'!$D$6:$Z$47,23,FALSE))</f>
        <v/>
      </c>
      <c r="AI28" s="181" t="str">
        <f>IF(AI26="","",VLOOKUP(AI26,'シフト記号表（勤務時間帯）'!$D$6:$Z$47,23,FALSE))</f>
        <v/>
      </c>
      <c r="AJ28" s="182" t="str">
        <f>IF(AJ26="","",VLOOKUP(AJ26,'シフト記号表（勤務時間帯）'!$D$6:$Z$47,23,FALSE))</f>
        <v/>
      </c>
      <c r="AK28" s="182" t="str">
        <f>IF(AK26="","",VLOOKUP(AK26,'シフト記号表（勤務時間帯）'!$D$6:$Z$47,23,FALSE))</f>
        <v/>
      </c>
      <c r="AL28" s="182" t="str">
        <f>IF(AL26="","",VLOOKUP(AL26,'シフト記号表（勤務時間帯）'!$D$6:$Z$47,23,FALSE))</f>
        <v/>
      </c>
      <c r="AM28" s="182" t="str">
        <f>IF(AM26="","",VLOOKUP(AM26,'シフト記号表（勤務時間帯）'!$D$6:$Z$47,23,FALSE))</f>
        <v/>
      </c>
      <c r="AN28" s="182" t="str">
        <f>IF(AN26="","",VLOOKUP(AN26,'シフト記号表（勤務時間帯）'!$D$6:$Z$47,23,FALSE))</f>
        <v/>
      </c>
      <c r="AO28" s="183" t="str">
        <f>IF(AO26="","",VLOOKUP(AO26,'シフト記号表（勤務時間帯）'!$D$6:$Z$47,23,FALSE))</f>
        <v/>
      </c>
      <c r="AP28" s="277">
        <f>SUM(N28:AO28)</f>
        <v>0</v>
      </c>
      <c r="AQ28" s="278"/>
      <c r="AR28" s="279">
        <f>AP28/4</f>
        <v>0</v>
      </c>
      <c r="AS28" s="278"/>
      <c r="AT28" s="271"/>
      <c r="AU28" s="272"/>
      <c r="AV28" s="272"/>
      <c r="AW28" s="272"/>
      <c r="AX28" s="273"/>
    </row>
    <row r="29" spans="2:50" ht="20.25" customHeight="1" x14ac:dyDescent="0.4">
      <c r="B29" s="118"/>
      <c r="C29" s="246"/>
      <c r="D29" s="247"/>
      <c r="E29" s="248"/>
      <c r="F29" s="164"/>
      <c r="G29" s="160"/>
      <c r="H29" s="255"/>
      <c r="I29" s="21" t="s">
        <v>15</v>
      </c>
      <c r="J29" s="27"/>
      <c r="K29" s="27"/>
      <c r="L29" s="15"/>
      <c r="M29" s="51"/>
      <c r="N29" s="184"/>
      <c r="O29" s="185"/>
      <c r="P29" s="185"/>
      <c r="Q29" s="185"/>
      <c r="R29" s="185"/>
      <c r="S29" s="185"/>
      <c r="T29" s="186"/>
      <c r="U29" s="184"/>
      <c r="V29" s="185"/>
      <c r="W29" s="185"/>
      <c r="X29" s="185"/>
      <c r="Y29" s="185"/>
      <c r="Z29" s="185"/>
      <c r="AA29" s="186"/>
      <c r="AB29" s="184"/>
      <c r="AC29" s="185"/>
      <c r="AD29" s="185"/>
      <c r="AE29" s="185"/>
      <c r="AF29" s="185"/>
      <c r="AG29" s="185"/>
      <c r="AH29" s="186"/>
      <c r="AI29" s="184"/>
      <c r="AJ29" s="185"/>
      <c r="AK29" s="185"/>
      <c r="AL29" s="185"/>
      <c r="AM29" s="185"/>
      <c r="AN29" s="185"/>
      <c r="AO29" s="186"/>
      <c r="AP29" s="258"/>
      <c r="AQ29" s="259"/>
      <c r="AR29" s="264"/>
      <c r="AS29" s="259"/>
      <c r="AT29" s="265"/>
      <c r="AU29" s="266"/>
      <c r="AV29" s="266"/>
      <c r="AW29" s="266"/>
      <c r="AX29" s="267"/>
    </row>
    <row r="30" spans="2:50" ht="20.25" customHeight="1" x14ac:dyDescent="0.4">
      <c r="B30" s="114">
        <f>B27+1</f>
        <v>5</v>
      </c>
      <c r="C30" s="249"/>
      <c r="D30" s="250"/>
      <c r="E30" s="251"/>
      <c r="F30" s="164">
        <f>C29</f>
        <v>0</v>
      </c>
      <c r="G30" s="160"/>
      <c r="H30" s="256"/>
      <c r="I30" s="23" t="s">
        <v>62</v>
      </c>
      <c r="J30" s="24"/>
      <c r="K30" s="24"/>
      <c r="L30" s="19"/>
      <c r="M30" s="49"/>
      <c r="N30" s="178" t="str">
        <f>IF(N29="","",VLOOKUP(N29,'シフト記号表（勤務時間帯）'!$D$6:$X$47,21,FALSE))</f>
        <v/>
      </c>
      <c r="O30" s="179" t="str">
        <f>IF(O29="","",VLOOKUP(O29,'シフト記号表（勤務時間帯）'!$D$6:$X$47,21,FALSE))</f>
        <v/>
      </c>
      <c r="P30" s="179" t="str">
        <f>IF(P29="","",VLOOKUP(P29,'シフト記号表（勤務時間帯）'!$D$6:$X$47,21,FALSE))</f>
        <v/>
      </c>
      <c r="Q30" s="179" t="str">
        <f>IF(Q29="","",VLOOKUP(Q29,'シフト記号表（勤務時間帯）'!$D$6:$X$47,21,FALSE))</f>
        <v/>
      </c>
      <c r="R30" s="179" t="str">
        <f>IF(R29="","",VLOOKUP(R29,'シフト記号表（勤務時間帯）'!$D$6:$X$47,21,FALSE))</f>
        <v/>
      </c>
      <c r="S30" s="179" t="str">
        <f>IF(S29="","",VLOOKUP(S29,'シフト記号表（勤務時間帯）'!$D$6:$X$47,21,FALSE))</f>
        <v/>
      </c>
      <c r="T30" s="180" t="str">
        <f>IF(T29="","",VLOOKUP(T29,'シフト記号表（勤務時間帯）'!$D$6:$X$47,21,FALSE))</f>
        <v/>
      </c>
      <c r="U30" s="178" t="str">
        <f>IF(U29="","",VLOOKUP(U29,'シフト記号表（勤務時間帯）'!$D$6:$X$47,21,FALSE))</f>
        <v/>
      </c>
      <c r="V30" s="179" t="str">
        <f>IF(V29="","",VLOOKUP(V29,'シフト記号表（勤務時間帯）'!$D$6:$X$47,21,FALSE))</f>
        <v/>
      </c>
      <c r="W30" s="179" t="str">
        <f>IF(W29="","",VLOOKUP(W29,'シフト記号表（勤務時間帯）'!$D$6:$X$47,21,FALSE))</f>
        <v/>
      </c>
      <c r="X30" s="179" t="str">
        <f>IF(X29="","",VLOOKUP(X29,'シフト記号表（勤務時間帯）'!$D$6:$X$47,21,FALSE))</f>
        <v/>
      </c>
      <c r="Y30" s="179" t="str">
        <f>IF(Y29="","",VLOOKUP(Y29,'シフト記号表（勤務時間帯）'!$D$6:$X$47,21,FALSE))</f>
        <v/>
      </c>
      <c r="Z30" s="179" t="str">
        <f>IF(Z29="","",VLOOKUP(Z29,'シフト記号表（勤務時間帯）'!$D$6:$X$47,21,FALSE))</f>
        <v/>
      </c>
      <c r="AA30" s="180" t="str">
        <f>IF(AA29="","",VLOOKUP(AA29,'シフト記号表（勤務時間帯）'!$D$6:$X$47,21,FALSE))</f>
        <v/>
      </c>
      <c r="AB30" s="178" t="str">
        <f>IF(AB29="","",VLOOKUP(AB29,'シフト記号表（勤務時間帯）'!$D$6:$X$47,21,FALSE))</f>
        <v/>
      </c>
      <c r="AC30" s="179" t="str">
        <f>IF(AC29="","",VLOOKUP(AC29,'シフト記号表（勤務時間帯）'!$D$6:$X$47,21,FALSE))</f>
        <v/>
      </c>
      <c r="AD30" s="179" t="str">
        <f>IF(AD29="","",VLOOKUP(AD29,'シフト記号表（勤務時間帯）'!$D$6:$X$47,21,FALSE))</f>
        <v/>
      </c>
      <c r="AE30" s="179" t="str">
        <f>IF(AE29="","",VLOOKUP(AE29,'シフト記号表（勤務時間帯）'!$D$6:$X$47,21,FALSE))</f>
        <v/>
      </c>
      <c r="AF30" s="179" t="str">
        <f>IF(AF29="","",VLOOKUP(AF29,'シフト記号表（勤務時間帯）'!$D$6:$X$47,21,FALSE))</f>
        <v/>
      </c>
      <c r="AG30" s="179" t="str">
        <f>IF(AG29="","",VLOOKUP(AG29,'シフト記号表（勤務時間帯）'!$D$6:$X$47,21,FALSE))</f>
        <v/>
      </c>
      <c r="AH30" s="180" t="str">
        <f>IF(AH29="","",VLOOKUP(AH29,'シフト記号表（勤務時間帯）'!$D$6:$X$47,21,FALSE))</f>
        <v/>
      </c>
      <c r="AI30" s="178" t="str">
        <f>IF(AI29="","",VLOOKUP(AI29,'シフト記号表（勤務時間帯）'!$D$6:$X$47,21,FALSE))</f>
        <v/>
      </c>
      <c r="AJ30" s="179" t="str">
        <f>IF(AJ29="","",VLOOKUP(AJ29,'シフト記号表（勤務時間帯）'!$D$6:$X$47,21,FALSE))</f>
        <v/>
      </c>
      <c r="AK30" s="179" t="str">
        <f>IF(AK29="","",VLOOKUP(AK29,'シフト記号表（勤務時間帯）'!$D$6:$X$47,21,FALSE))</f>
        <v/>
      </c>
      <c r="AL30" s="179" t="str">
        <f>IF(AL29="","",VLOOKUP(AL29,'シフト記号表（勤務時間帯）'!$D$6:$X$47,21,FALSE))</f>
        <v/>
      </c>
      <c r="AM30" s="179" t="str">
        <f>IF(AM29="","",VLOOKUP(AM29,'シフト記号表（勤務時間帯）'!$D$6:$X$47,21,FALSE))</f>
        <v/>
      </c>
      <c r="AN30" s="179" t="str">
        <f>IF(AN29="","",VLOOKUP(AN29,'シフト記号表（勤務時間帯）'!$D$6:$X$47,21,FALSE))</f>
        <v/>
      </c>
      <c r="AO30" s="180" t="str">
        <f>IF(AO29="","",VLOOKUP(AO29,'シフト記号表（勤務時間帯）'!$D$6:$X$47,21,FALSE))</f>
        <v/>
      </c>
      <c r="AP30" s="274">
        <f>SUM(N30:AO30)</f>
        <v>0</v>
      </c>
      <c r="AQ30" s="275"/>
      <c r="AR30" s="276">
        <f>AP30/4</f>
        <v>0</v>
      </c>
      <c r="AS30" s="275"/>
      <c r="AT30" s="268"/>
      <c r="AU30" s="269"/>
      <c r="AV30" s="269"/>
      <c r="AW30" s="269"/>
      <c r="AX30" s="270"/>
    </row>
    <row r="31" spans="2:50" ht="20.25" customHeight="1" x14ac:dyDescent="0.4">
      <c r="B31" s="116"/>
      <c r="C31" s="260"/>
      <c r="D31" s="261"/>
      <c r="E31" s="262"/>
      <c r="F31" s="165"/>
      <c r="G31" s="161">
        <f>C29</f>
        <v>0</v>
      </c>
      <c r="H31" s="263"/>
      <c r="I31" s="25" t="s">
        <v>63</v>
      </c>
      <c r="J31" s="26"/>
      <c r="K31" s="26"/>
      <c r="L31" s="18"/>
      <c r="M31" s="53"/>
      <c r="N31" s="181" t="str">
        <f>IF(N29="","",VLOOKUP(N29,'シフト記号表（勤務時間帯）'!$D$6:$Z$47,23,FALSE))</f>
        <v/>
      </c>
      <c r="O31" s="182" t="str">
        <f>IF(O29="","",VLOOKUP(O29,'シフト記号表（勤務時間帯）'!$D$6:$Z$47,23,FALSE))</f>
        <v/>
      </c>
      <c r="P31" s="182" t="str">
        <f>IF(P29="","",VLOOKUP(P29,'シフト記号表（勤務時間帯）'!$D$6:$Z$47,23,FALSE))</f>
        <v/>
      </c>
      <c r="Q31" s="182" t="str">
        <f>IF(Q29="","",VLOOKUP(Q29,'シフト記号表（勤務時間帯）'!$D$6:$Z$47,23,FALSE))</f>
        <v/>
      </c>
      <c r="R31" s="182" t="str">
        <f>IF(R29="","",VLOOKUP(R29,'シフト記号表（勤務時間帯）'!$D$6:$Z$47,23,FALSE))</f>
        <v/>
      </c>
      <c r="S31" s="182" t="str">
        <f>IF(S29="","",VLOOKUP(S29,'シフト記号表（勤務時間帯）'!$D$6:$Z$47,23,FALSE))</f>
        <v/>
      </c>
      <c r="T31" s="183" t="str">
        <f>IF(T29="","",VLOOKUP(T29,'シフト記号表（勤務時間帯）'!$D$6:$Z$47,23,FALSE))</f>
        <v/>
      </c>
      <c r="U31" s="181" t="str">
        <f>IF(U29="","",VLOOKUP(U29,'シフト記号表（勤務時間帯）'!$D$6:$Z$47,23,FALSE))</f>
        <v/>
      </c>
      <c r="V31" s="182" t="str">
        <f>IF(V29="","",VLOOKUP(V29,'シフト記号表（勤務時間帯）'!$D$6:$Z$47,23,FALSE))</f>
        <v/>
      </c>
      <c r="W31" s="182" t="str">
        <f>IF(W29="","",VLOOKUP(W29,'シフト記号表（勤務時間帯）'!$D$6:$Z$47,23,FALSE))</f>
        <v/>
      </c>
      <c r="X31" s="182" t="str">
        <f>IF(X29="","",VLOOKUP(X29,'シフト記号表（勤務時間帯）'!$D$6:$Z$47,23,FALSE))</f>
        <v/>
      </c>
      <c r="Y31" s="182" t="str">
        <f>IF(Y29="","",VLOOKUP(Y29,'シフト記号表（勤務時間帯）'!$D$6:$Z$47,23,FALSE))</f>
        <v/>
      </c>
      <c r="Z31" s="182" t="str">
        <f>IF(Z29="","",VLOOKUP(Z29,'シフト記号表（勤務時間帯）'!$D$6:$Z$47,23,FALSE))</f>
        <v/>
      </c>
      <c r="AA31" s="183" t="str">
        <f>IF(AA29="","",VLOOKUP(AA29,'シフト記号表（勤務時間帯）'!$D$6:$Z$47,23,FALSE))</f>
        <v/>
      </c>
      <c r="AB31" s="181" t="str">
        <f>IF(AB29="","",VLOOKUP(AB29,'シフト記号表（勤務時間帯）'!$D$6:$Z$47,23,FALSE))</f>
        <v/>
      </c>
      <c r="AC31" s="182" t="str">
        <f>IF(AC29="","",VLOOKUP(AC29,'シフト記号表（勤務時間帯）'!$D$6:$Z$47,23,FALSE))</f>
        <v/>
      </c>
      <c r="AD31" s="182" t="str">
        <f>IF(AD29="","",VLOOKUP(AD29,'シフト記号表（勤務時間帯）'!$D$6:$Z$47,23,FALSE))</f>
        <v/>
      </c>
      <c r="AE31" s="182" t="str">
        <f>IF(AE29="","",VLOOKUP(AE29,'シフト記号表（勤務時間帯）'!$D$6:$Z$47,23,FALSE))</f>
        <v/>
      </c>
      <c r="AF31" s="182" t="str">
        <f>IF(AF29="","",VLOOKUP(AF29,'シフト記号表（勤務時間帯）'!$D$6:$Z$47,23,FALSE))</f>
        <v/>
      </c>
      <c r="AG31" s="182" t="str">
        <f>IF(AG29="","",VLOOKUP(AG29,'シフト記号表（勤務時間帯）'!$D$6:$Z$47,23,FALSE))</f>
        <v/>
      </c>
      <c r="AH31" s="183" t="str">
        <f>IF(AH29="","",VLOOKUP(AH29,'シフト記号表（勤務時間帯）'!$D$6:$Z$47,23,FALSE))</f>
        <v/>
      </c>
      <c r="AI31" s="181" t="str">
        <f>IF(AI29="","",VLOOKUP(AI29,'シフト記号表（勤務時間帯）'!$D$6:$Z$47,23,FALSE))</f>
        <v/>
      </c>
      <c r="AJ31" s="182" t="str">
        <f>IF(AJ29="","",VLOOKUP(AJ29,'シフト記号表（勤務時間帯）'!$D$6:$Z$47,23,FALSE))</f>
        <v/>
      </c>
      <c r="AK31" s="182" t="str">
        <f>IF(AK29="","",VLOOKUP(AK29,'シフト記号表（勤務時間帯）'!$D$6:$Z$47,23,FALSE))</f>
        <v/>
      </c>
      <c r="AL31" s="182" t="str">
        <f>IF(AL29="","",VLOOKUP(AL29,'シフト記号表（勤務時間帯）'!$D$6:$Z$47,23,FALSE))</f>
        <v/>
      </c>
      <c r="AM31" s="182" t="str">
        <f>IF(AM29="","",VLOOKUP(AM29,'シフト記号表（勤務時間帯）'!$D$6:$Z$47,23,FALSE))</f>
        <v/>
      </c>
      <c r="AN31" s="182" t="str">
        <f>IF(AN29="","",VLOOKUP(AN29,'シフト記号表（勤務時間帯）'!$D$6:$Z$47,23,FALSE))</f>
        <v/>
      </c>
      <c r="AO31" s="183" t="str">
        <f>IF(AO29="","",VLOOKUP(AO29,'シフト記号表（勤務時間帯）'!$D$6:$Z$47,23,FALSE))</f>
        <v/>
      </c>
      <c r="AP31" s="277">
        <f>SUM(N31:AO31)</f>
        <v>0</v>
      </c>
      <c r="AQ31" s="278"/>
      <c r="AR31" s="279">
        <f>AP31/4</f>
        <v>0</v>
      </c>
      <c r="AS31" s="278"/>
      <c r="AT31" s="271"/>
      <c r="AU31" s="272"/>
      <c r="AV31" s="272"/>
      <c r="AW31" s="272"/>
      <c r="AX31" s="273"/>
    </row>
    <row r="32" spans="2:50" ht="20.25" customHeight="1" x14ac:dyDescent="0.4">
      <c r="B32" s="118"/>
      <c r="C32" s="246"/>
      <c r="D32" s="247"/>
      <c r="E32" s="248"/>
      <c r="F32" s="164"/>
      <c r="G32" s="160"/>
      <c r="H32" s="255"/>
      <c r="I32" s="21" t="s">
        <v>15</v>
      </c>
      <c r="J32" s="28"/>
      <c r="K32" s="28"/>
      <c r="L32" s="16"/>
      <c r="M32" s="54"/>
      <c r="N32" s="184"/>
      <c r="O32" s="185"/>
      <c r="P32" s="185"/>
      <c r="Q32" s="185"/>
      <c r="R32" s="185"/>
      <c r="S32" s="185"/>
      <c r="T32" s="186"/>
      <c r="U32" s="184"/>
      <c r="V32" s="185"/>
      <c r="W32" s="185"/>
      <c r="X32" s="185"/>
      <c r="Y32" s="185"/>
      <c r="Z32" s="185"/>
      <c r="AA32" s="186"/>
      <c r="AB32" s="184"/>
      <c r="AC32" s="185"/>
      <c r="AD32" s="185"/>
      <c r="AE32" s="185"/>
      <c r="AF32" s="185"/>
      <c r="AG32" s="185"/>
      <c r="AH32" s="186"/>
      <c r="AI32" s="184"/>
      <c r="AJ32" s="185"/>
      <c r="AK32" s="185"/>
      <c r="AL32" s="185"/>
      <c r="AM32" s="185"/>
      <c r="AN32" s="185"/>
      <c r="AO32" s="186"/>
      <c r="AP32" s="258"/>
      <c r="AQ32" s="259"/>
      <c r="AR32" s="264"/>
      <c r="AS32" s="259"/>
      <c r="AT32" s="265"/>
      <c r="AU32" s="266"/>
      <c r="AV32" s="266"/>
      <c r="AW32" s="266"/>
      <c r="AX32" s="267"/>
    </row>
    <row r="33" spans="2:50" ht="20.25" customHeight="1" x14ac:dyDescent="0.4">
      <c r="B33" s="114">
        <f>B30+1</f>
        <v>6</v>
      </c>
      <c r="C33" s="249"/>
      <c r="D33" s="250"/>
      <c r="E33" s="251"/>
      <c r="F33" s="164">
        <f>C32</f>
        <v>0</v>
      </c>
      <c r="G33" s="160"/>
      <c r="H33" s="256"/>
      <c r="I33" s="23" t="s">
        <v>62</v>
      </c>
      <c r="J33" s="24"/>
      <c r="K33" s="24"/>
      <c r="L33" s="19"/>
      <c r="M33" s="49"/>
      <c r="N33" s="178" t="str">
        <f>IF(N32="","",VLOOKUP(N32,'シフト記号表（勤務時間帯）'!$D$6:$X$47,21,FALSE))</f>
        <v/>
      </c>
      <c r="O33" s="179" t="str">
        <f>IF(O32="","",VLOOKUP(O32,'シフト記号表（勤務時間帯）'!$D$6:$X$47,21,FALSE))</f>
        <v/>
      </c>
      <c r="P33" s="179" t="str">
        <f>IF(P32="","",VLOOKUP(P32,'シフト記号表（勤務時間帯）'!$D$6:$X$47,21,FALSE))</f>
        <v/>
      </c>
      <c r="Q33" s="179" t="str">
        <f>IF(Q32="","",VLOOKUP(Q32,'シフト記号表（勤務時間帯）'!$D$6:$X$47,21,FALSE))</f>
        <v/>
      </c>
      <c r="R33" s="179" t="str">
        <f>IF(R32="","",VLOOKUP(R32,'シフト記号表（勤務時間帯）'!$D$6:$X$47,21,FALSE))</f>
        <v/>
      </c>
      <c r="S33" s="179" t="str">
        <f>IF(S32="","",VLOOKUP(S32,'シフト記号表（勤務時間帯）'!$D$6:$X$47,21,FALSE))</f>
        <v/>
      </c>
      <c r="T33" s="180" t="str">
        <f>IF(T32="","",VLOOKUP(T32,'シフト記号表（勤務時間帯）'!$D$6:$X$47,21,FALSE))</f>
        <v/>
      </c>
      <c r="U33" s="178" t="str">
        <f>IF(U32="","",VLOOKUP(U32,'シフト記号表（勤務時間帯）'!$D$6:$X$47,21,FALSE))</f>
        <v/>
      </c>
      <c r="V33" s="179" t="str">
        <f>IF(V32="","",VLOOKUP(V32,'シフト記号表（勤務時間帯）'!$D$6:$X$47,21,FALSE))</f>
        <v/>
      </c>
      <c r="W33" s="179" t="str">
        <f>IF(W32="","",VLOOKUP(W32,'シフト記号表（勤務時間帯）'!$D$6:$X$47,21,FALSE))</f>
        <v/>
      </c>
      <c r="X33" s="179" t="str">
        <f>IF(X32="","",VLOOKUP(X32,'シフト記号表（勤務時間帯）'!$D$6:$X$47,21,FALSE))</f>
        <v/>
      </c>
      <c r="Y33" s="179" t="str">
        <f>IF(Y32="","",VLOOKUP(Y32,'シフト記号表（勤務時間帯）'!$D$6:$X$47,21,FALSE))</f>
        <v/>
      </c>
      <c r="Z33" s="179" t="str">
        <f>IF(Z32="","",VLOOKUP(Z32,'シフト記号表（勤務時間帯）'!$D$6:$X$47,21,FALSE))</f>
        <v/>
      </c>
      <c r="AA33" s="180" t="str">
        <f>IF(AA32="","",VLOOKUP(AA32,'シフト記号表（勤務時間帯）'!$D$6:$X$47,21,FALSE))</f>
        <v/>
      </c>
      <c r="AB33" s="178" t="str">
        <f>IF(AB32="","",VLOOKUP(AB32,'シフト記号表（勤務時間帯）'!$D$6:$X$47,21,FALSE))</f>
        <v/>
      </c>
      <c r="AC33" s="179" t="str">
        <f>IF(AC32="","",VLOOKUP(AC32,'シフト記号表（勤務時間帯）'!$D$6:$X$47,21,FALSE))</f>
        <v/>
      </c>
      <c r="AD33" s="179" t="str">
        <f>IF(AD32="","",VLOOKUP(AD32,'シフト記号表（勤務時間帯）'!$D$6:$X$47,21,FALSE))</f>
        <v/>
      </c>
      <c r="AE33" s="179" t="str">
        <f>IF(AE32="","",VLOOKUP(AE32,'シフト記号表（勤務時間帯）'!$D$6:$X$47,21,FALSE))</f>
        <v/>
      </c>
      <c r="AF33" s="179" t="str">
        <f>IF(AF32="","",VLOOKUP(AF32,'シフト記号表（勤務時間帯）'!$D$6:$X$47,21,FALSE))</f>
        <v/>
      </c>
      <c r="AG33" s="179" t="str">
        <f>IF(AG32="","",VLOOKUP(AG32,'シフト記号表（勤務時間帯）'!$D$6:$X$47,21,FALSE))</f>
        <v/>
      </c>
      <c r="AH33" s="180" t="str">
        <f>IF(AH32="","",VLOOKUP(AH32,'シフト記号表（勤務時間帯）'!$D$6:$X$47,21,FALSE))</f>
        <v/>
      </c>
      <c r="AI33" s="178" t="str">
        <f>IF(AI32="","",VLOOKUP(AI32,'シフト記号表（勤務時間帯）'!$D$6:$X$47,21,FALSE))</f>
        <v/>
      </c>
      <c r="AJ33" s="179" t="str">
        <f>IF(AJ32="","",VLOOKUP(AJ32,'シフト記号表（勤務時間帯）'!$D$6:$X$47,21,FALSE))</f>
        <v/>
      </c>
      <c r="AK33" s="179" t="str">
        <f>IF(AK32="","",VLOOKUP(AK32,'シフト記号表（勤務時間帯）'!$D$6:$X$47,21,FALSE))</f>
        <v/>
      </c>
      <c r="AL33" s="179" t="str">
        <f>IF(AL32="","",VLOOKUP(AL32,'シフト記号表（勤務時間帯）'!$D$6:$X$47,21,FALSE))</f>
        <v/>
      </c>
      <c r="AM33" s="179" t="str">
        <f>IF(AM32="","",VLOOKUP(AM32,'シフト記号表（勤務時間帯）'!$D$6:$X$47,21,FALSE))</f>
        <v/>
      </c>
      <c r="AN33" s="179" t="str">
        <f>IF(AN32="","",VLOOKUP(AN32,'シフト記号表（勤務時間帯）'!$D$6:$X$47,21,FALSE))</f>
        <v/>
      </c>
      <c r="AO33" s="180" t="str">
        <f>IF(AO32="","",VLOOKUP(AO32,'シフト記号表（勤務時間帯）'!$D$6:$X$47,21,FALSE))</f>
        <v/>
      </c>
      <c r="AP33" s="274">
        <f>SUM(N33:AO33)</f>
        <v>0</v>
      </c>
      <c r="AQ33" s="275"/>
      <c r="AR33" s="276">
        <f>AP33/4</f>
        <v>0</v>
      </c>
      <c r="AS33" s="275"/>
      <c r="AT33" s="268"/>
      <c r="AU33" s="269"/>
      <c r="AV33" s="269"/>
      <c r="AW33" s="269"/>
      <c r="AX33" s="270"/>
    </row>
    <row r="34" spans="2:50" ht="20.25" customHeight="1" x14ac:dyDescent="0.4">
      <c r="B34" s="116"/>
      <c r="C34" s="260"/>
      <c r="D34" s="261"/>
      <c r="E34" s="262"/>
      <c r="F34" s="165"/>
      <c r="G34" s="161">
        <f>C32</f>
        <v>0</v>
      </c>
      <c r="H34" s="263"/>
      <c r="I34" s="25" t="s">
        <v>63</v>
      </c>
      <c r="J34" s="29"/>
      <c r="K34" s="29"/>
      <c r="L34" s="17"/>
      <c r="M34" s="50"/>
      <c r="N34" s="181" t="str">
        <f>IF(N32="","",VLOOKUP(N32,'シフト記号表（勤務時間帯）'!$D$6:$Z$47,23,FALSE))</f>
        <v/>
      </c>
      <c r="O34" s="182" t="str">
        <f>IF(O32="","",VLOOKUP(O32,'シフト記号表（勤務時間帯）'!$D$6:$Z$47,23,FALSE))</f>
        <v/>
      </c>
      <c r="P34" s="182" t="str">
        <f>IF(P32="","",VLOOKUP(P32,'シフト記号表（勤務時間帯）'!$D$6:$Z$47,23,FALSE))</f>
        <v/>
      </c>
      <c r="Q34" s="182" t="str">
        <f>IF(Q32="","",VLOOKUP(Q32,'シフト記号表（勤務時間帯）'!$D$6:$Z$47,23,FALSE))</f>
        <v/>
      </c>
      <c r="R34" s="182" t="str">
        <f>IF(R32="","",VLOOKUP(R32,'シフト記号表（勤務時間帯）'!$D$6:$Z$47,23,FALSE))</f>
        <v/>
      </c>
      <c r="S34" s="182" t="str">
        <f>IF(S32="","",VLOOKUP(S32,'シフト記号表（勤務時間帯）'!$D$6:$Z$47,23,FALSE))</f>
        <v/>
      </c>
      <c r="T34" s="183" t="str">
        <f>IF(T32="","",VLOOKUP(T32,'シフト記号表（勤務時間帯）'!$D$6:$Z$47,23,FALSE))</f>
        <v/>
      </c>
      <c r="U34" s="181" t="str">
        <f>IF(U32="","",VLOOKUP(U32,'シフト記号表（勤務時間帯）'!$D$6:$Z$47,23,FALSE))</f>
        <v/>
      </c>
      <c r="V34" s="182" t="str">
        <f>IF(V32="","",VLOOKUP(V32,'シフト記号表（勤務時間帯）'!$D$6:$Z$47,23,FALSE))</f>
        <v/>
      </c>
      <c r="W34" s="182" t="str">
        <f>IF(W32="","",VLOOKUP(W32,'シフト記号表（勤務時間帯）'!$D$6:$Z$47,23,FALSE))</f>
        <v/>
      </c>
      <c r="X34" s="182" t="str">
        <f>IF(X32="","",VLOOKUP(X32,'シフト記号表（勤務時間帯）'!$D$6:$Z$47,23,FALSE))</f>
        <v/>
      </c>
      <c r="Y34" s="182" t="str">
        <f>IF(Y32="","",VLOOKUP(Y32,'シフト記号表（勤務時間帯）'!$D$6:$Z$47,23,FALSE))</f>
        <v/>
      </c>
      <c r="Z34" s="182" t="str">
        <f>IF(Z32="","",VLOOKUP(Z32,'シフト記号表（勤務時間帯）'!$D$6:$Z$47,23,FALSE))</f>
        <v/>
      </c>
      <c r="AA34" s="183" t="str">
        <f>IF(AA32="","",VLOOKUP(AA32,'シフト記号表（勤務時間帯）'!$D$6:$Z$47,23,FALSE))</f>
        <v/>
      </c>
      <c r="AB34" s="181" t="str">
        <f>IF(AB32="","",VLOOKUP(AB32,'シフト記号表（勤務時間帯）'!$D$6:$Z$47,23,FALSE))</f>
        <v/>
      </c>
      <c r="AC34" s="182" t="str">
        <f>IF(AC32="","",VLOOKUP(AC32,'シフト記号表（勤務時間帯）'!$D$6:$Z$47,23,FALSE))</f>
        <v/>
      </c>
      <c r="AD34" s="182" t="str">
        <f>IF(AD32="","",VLOOKUP(AD32,'シフト記号表（勤務時間帯）'!$D$6:$Z$47,23,FALSE))</f>
        <v/>
      </c>
      <c r="AE34" s="182" t="str">
        <f>IF(AE32="","",VLOOKUP(AE32,'シフト記号表（勤務時間帯）'!$D$6:$Z$47,23,FALSE))</f>
        <v/>
      </c>
      <c r="AF34" s="182" t="str">
        <f>IF(AF32="","",VLOOKUP(AF32,'シフト記号表（勤務時間帯）'!$D$6:$Z$47,23,FALSE))</f>
        <v/>
      </c>
      <c r="AG34" s="182" t="str">
        <f>IF(AG32="","",VLOOKUP(AG32,'シフト記号表（勤務時間帯）'!$D$6:$Z$47,23,FALSE))</f>
        <v/>
      </c>
      <c r="AH34" s="183" t="str">
        <f>IF(AH32="","",VLOOKUP(AH32,'シフト記号表（勤務時間帯）'!$D$6:$Z$47,23,FALSE))</f>
        <v/>
      </c>
      <c r="AI34" s="181" t="str">
        <f>IF(AI32="","",VLOOKUP(AI32,'シフト記号表（勤務時間帯）'!$D$6:$Z$47,23,FALSE))</f>
        <v/>
      </c>
      <c r="AJ34" s="182" t="str">
        <f>IF(AJ32="","",VLOOKUP(AJ32,'シフト記号表（勤務時間帯）'!$D$6:$Z$47,23,FALSE))</f>
        <v/>
      </c>
      <c r="AK34" s="182" t="str">
        <f>IF(AK32="","",VLOOKUP(AK32,'シフト記号表（勤務時間帯）'!$D$6:$Z$47,23,FALSE))</f>
        <v/>
      </c>
      <c r="AL34" s="182" t="str">
        <f>IF(AL32="","",VLOOKUP(AL32,'シフト記号表（勤務時間帯）'!$D$6:$Z$47,23,FALSE))</f>
        <v/>
      </c>
      <c r="AM34" s="182" t="str">
        <f>IF(AM32="","",VLOOKUP(AM32,'シフト記号表（勤務時間帯）'!$D$6:$Z$47,23,FALSE))</f>
        <v/>
      </c>
      <c r="AN34" s="182" t="str">
        <f>IF(AN32="","",VLOOKUP(AN32,'シフト記号表（勤務時間帯）'!$D$6:$Z$47,23,FALSE))</f>
        <v/>
      </c>
      <c r="AO34" s="183" t="str">
        <f>IF(AO32="","",VLOOKUP(AO32,'シフト記号表（勤務時間帯）'!$D$6:$Z$47,23,FALSE))</f>
        <v/>
      </c>
      <c r="AP34" s="277">
        <f>SUM(N34:AO34)</f>
        <v>0</v>
      </c>
      <c r="AQ34" s="278"/>
      <c r="AR34" s="279">
        <f>AP34/4</f>
        <v>0</v>
      </c>
      <c r="AS34" s="278"/>
      <c r="AT34" s="271"/>
      <c r="AU34" s="272"/>
      <c r="AV34" s="272"/>
      <c r="AW34" s="272"/>
      <c r="AX34" s="273"/>
    </row>
    <row r="35" spans="2:50" ht="20.25" customHeight="1" x14ac:dyDescent="0.4">
      <c r="B35" s="118"/>
      <c r="C35" s="246"/>
      <c r="D35" s="247"/>
      <c r="E35" s="248"/>
      <c r="F35" s="164"/>
      <c r="G35" s="160"/>
      <c r="H35" s="255"/>
      <c r="I35" s="21" t="s">
        <v>15</v>
      </c>
      <c r="J35" s="27"/>
      <c r="K35" s="27"/>
      <c r="L35" s="15"/>
      <c r="M35" s="51"/>
      <c r="N35" s="184"/>
      <c r="O35" s="185"/>
      <c r="P35" s="185"/>
      <c r="Q35" s="185"/>
      <c r="R35" s="185"/>
      <c r="S35" s="185"/>
      <c r="T35" s="186"/>
      <c r="U35" s="184"/>
      <c r="V35" s="185"/>
      <c r="W35" s="185"/>
      <c r="X35" s="185"/>
      <c r="Y35" s="185"/>
      <c r="Z35" s="185"/>
      <c r="AA35" s="186"/>
      <c r="AB35" s="184"/>
      <c r="AC35" s="185"/>
      <c r="AD35" s="185"/>
      <c r="AE35" s="185"/>
      <c r="AF35" s="185"/>
      <c r="AG35" s="185"/>
      <c r="AH35" s="186"/>
      <c r="AI35" s="184"/>
      <c r="AJ35" s="185"/>
      <c r="AK35" s="185"/>
      <c r="AL35" s="185"/>
      <c r="AM35" s="185"/>
      <c r="AN35" s="185"/>
      <c r="AO35" s="186"/>
      <c r="AP35" s="258"/>
      <c r="AQ35" s="259"/>
      <c r="AR35" s="264"/>
      <c r="AS35" s="259"/>
      <c r="AT35" s="265"/>
      <c r="AU35" s="266"/>
      <c r="AV35" s="266"/>
      <c r="AW35" s="266"/>
      <c r="AX35" s="267"/>
    </row>
    <row r="36" spans="2:50" ht="20.25" customHeight="1" x14ac:dyDescent="0.4">
      <c r="B36" s="114">
        <f>B33+1</f>
        <v>7</v>
      </c>
      <c r="C36" s="249"/>
      <c r="D36" s="250"/>
      <c r="E36" s="251"/>
      <c r="F36" s="164">
        <f>C35</f>
        <v>0</v>
      </c>
      <c r="G36" s="160"/>
      <c r="H36" s="256"/>
      <c r="I36" s="23" t="s">
        <v>62</v>
      </c>
      <c r="J36" s="24"/>
      <c r="K36" s="24"/>
      <c r="L36" s="19"/>
      <c r="M36" s="49"/>
      <c r="N36" s="178" t="str">
        <f>IF(N35="","",VLOOKUP(N35,'シフト記号表（勤務時間帯）'!$D$6:$X$47,21,FALSE))</f>
        <v/>
      </c>
      <c r="O36" s="179" t="str">
        <f>IF(O35="","",VLOOKUP(O35,'シフト記号表（勤務時間帯）'!$D$6:$X$47,21,FALSE))</f>
        <v/>
      </c>
      <c r="P36" s="179" t="str">
        <f>IF(P35="","",VLOOKUP(P35,'シフト記号表（勤務時間帯）'!$D$6:$X$47,21,FALSE))</f>
        <v/>
      </c>
      <c r="Q36" s="179" t="str">
        <f>IF(Q35="","",VLOOKUP(Q35,'シフト記号表（勤務時間帯）'!$D$6:$X$47,21,FALSE))</f>
        <v/>
      </c>
      <c r="R36" s="179" t="str">
        <f>IF(R35="","",VLOOKUP(R35,'シフト記号表（勤務時間帯）'!$D$6:$X$47,21,FALSE))</f>
        <v/>
      </c>
      <c r="S36" s="179" t="str">
        <f>IF(S35="","",VLOOKUP(S35,'シフト記号表（勤務時間帯）'!$D$6:$X$47,21,FALSE))</f>
        <v/>
      </c>
      <c r="T36" s="180" t="str">
        <f>IF(T35="","",VLOOKUP(T35,'シフト記号表（勤務時間帯）'!$D$6:$X$47,21,FALSE))</f>
        <v/>
      </c>
      <c r="U36" s="178" t="str">
        <f>IF(U35="","",VLOOKUP(U35,'シフト記号表（勤務時間帯）'!$D$6:$X$47,21,FALSE))</f>
        <v/>
      </c>
      <c r="V36" s="179" t="str">
        <f>IF(V35="","",VLOOKUP(V35,'シフト記号表（勤務時間帯）'!$D$6:$X$47,21,FALSE))</f>
        <v/>
      </c>
      <c r="W36" s="179" t="str">
        <f>IF(W35="","",VLOOKUP(W35,'シフト記号表（勤務時間帯）'!$D$6:$X$47,21,FALSE))</f>
        <v/>
      </c>
      <c r="X36" s="179" t="str">
        <f>IF(X35="","",VLOOKUP(X35,'シフト記号表（勤務時間帯）'!$D$6:$X$47,21,FALSE))</f>
        <v/>
      </c>
      <c r="Y36" s="179" t="str">
        <f>IF(Y35="","",VLOOKUP(Y35,'シフト記号表（勤務時間帯）'!$D$6:$X$47,21,FALSE))</f>
        <v/>
      </c>
      <c r="Z36" s="179" t="str">
        <f>IF(Z35="","",VLOOKUP(Z35,'シフト記号表（勤務時間帯）'!$D$6:$X$47,21,FALSE))</f>
        <v/>
      </c>
      <c r="AA36" s="180" t="str">
        <f>IF(AA35="","",VLOOKUP(AA35,'シフト記号表（勤務時間帯）'!$D$6:$X$47,21,FALSE))</f>
        <v/>
      </c>
      <c r="AB36" s="178" t="str">
        <f>IF(AB35="","",VLOOKUP(AB35,'シフト記号表（勤務時間帯）'!$D$6:$X$47,21,FALSE))</f>
        <v/>
      </c>
      <c r="AC36" s="179" t="str">
        <f>IF(AC35="","",VLOOKUP(AC35,'シフト記号表（勤務時間帯）'!$D$6:$X$47,21,FALSE))</f>
        <v/>
      </c>
      <c r="AD36" s="179" t="str">
        <f>IF(AD35="","",VLOOKUP(AD35,'シフト記号表（勤務時間帯）'!$D$6:$X$47,21,FALSE))</f>
        <v/>
      </c>
      <c r="AE36" s="179" t="str">
        <f>IF(AE35="","",VLOOKUP(AE35,'シフト記号表（勤務時間帯）'!$D$6:$X$47,21,FALSE))</f>
        <v/>
      </c>
      <c r="AF36" s="179" t="str">
        <f>IF(AF35="","",VLOOKUP(AF35,'シフト記号表（勤務時間帯）'!$D$6:$X$47,21,FALSE))</f>
        <v/>
      </c>
      <c r="AG36" s="179" t="str">
        <f>IF(AG35="","",VLOOKUP(AG35,'シフト記号表（勤務時間帯）'!$D$6:$X$47,21,FALSE))</f>
        <v/>
      </c>
      <c r="AH36" s="180" t="str">
        <f>IF(AH35="","",VLOOKUP(AH35,'シフト記号表（勤務時間帯）'!$D$6:$X$47,21,FALSE))</f>
        <v/>
      </c>
      <c r="AI36" s="178" t="str">
        <f>IF(AI35="","",VLOOKUP(AI35,'シフト記号表（勤務時間帯）'!$D$6:$X$47,21,FALSE))</f>
        <v/>
      </c>
      <c r="AJ36" s="179" t="str">
        <f>IF(AJ35="","",VLOOKUP(AJ35,'シフト記号表（勤務時間帯）'!$D$6:$X$47,21,FALSE))</f>
        <v/>
      </c>
      <c r="AK36" s="179" t="str">
        <f>IF(AK35="","",VLOOKUP(AK35,'シフト記号表（勤務時間帯）'!$D$6:$X$47,21,FALSE))</f>
        <v/>
      </c>
      <c r="AL36" s="179" t="str">
        <f>IF(AL35="","",VLOOKUP(AL35,'シフト記号表（勤務時間帯）'!$D$6:$X$47,21,FALSE))</f>
        <v/>
      </c>
      <c r="AM36" s="179" t="str">
        <f>IF(AM35="","",VLOOKUP(AM35,'シフト記号表（勤務時間帯）'!$D$6:$X$47,21,FALSE))</f>
        <v/>
      </c>
      <c r="AN36" s="179" t="str">
        <f>IF(AN35="","",VLOOKUP(AN35,'シフト記号表（勤務時間帯）'!$D$6:$X$47,21,FALSE))</f>
        <v/>
      </c>
      <c r="AO36" s="180" t="str">
        <f>IF(AO35="","",VLOOKUP(AO35,'シフト記号表（勤務時間帯）'!$D$6:$X$47,21,FALSE))</f>
        <v/>
      </c>
      <c r="AP36" s="274">
        <f>SUM(N36:AO36)</f>
        <v>0</v>
      </c>
      <c r="AQ36" s="275"/>
      <c r="AR36" s="276">
        <f>AP36/4</f>
        <v>0</v>
      </c>
      <c r="AS36" s="275"/>
      <c r="AT36" s="268"/>
      <c r="AU36" s="269"/>
      <c r="AV36" s="269"/>
      <c r="AW36" s="269"/>
      <c r="AX36" s="270"/>
    </row>
    <row r="37" spans="2:50" ht="20.25" customHeight="1" x14ac:dyDescent="0.4">
      <c r="B37" s="116"/>
      <c r="C37" s="260"/>
      <c r="D37" s="261"/>
      <c r="E37" s="262"/>
      <c r="F37" s="165"/>
      <c r="G37" s="161">
        <f>C35</f>
        <v>0</v>
      </c>
      <c r="H37" s="263"/>
      <c r="I37" s="25" t="s">
        <v>63</v>
      </c>
      <c r="J37" s="28"/>
      <c r="K37" s="28"/>
      <c r="L37" s="16"/>
      <c r="M37" s="52"/>
      <c r="N37" s="181" t="str">
        <f>IF(N35="","",VLOOKUP(N35,'シフト記号表（勤務時間帯）'!$D$6:$Z$47,23,FALSE))</f>
        <v/>
      </c>
      <c r="O37" s="182" t="str">
        <f>IF(O35="","",VLOOKUP(O35,'シフト記号表（勤務時間帯）'!$D$6:$Z$47,23,FALSE))</f>
        <v/>
      </c>
      <c r="P37" s="182" t="str">
        <f>IF(P35="","",VLOOKUP(P35,'シフト記号表（勤務時間帯）'!$D$6:$Z$47,23,FALSE))</f>
        <v/>
      </c>
      <c r="Q37" s="182" t="str">
        <f>IF(Q35="","",VLOOKUP(Q35,'シフト記号表（勤務時間帯）'!$D$6:$Z$47,23,FALSE))</f>
        <v/>
      </c>
      <c r="R37" s="182" t="str">
        <f>IF(R35="","",VLOOKUP(R35,'シフト記号表（勤務時間帯）'!$D$6:$Z$47,23,FALSE))</f>
        <v/>
      </c>
      <c r="S37" s="182" t="str">
        <f>IF(S35="","",VLOOKUP(S35,'シフト記号表（勤務時間帯）'!$D$6:$Z$47,23,FALSE))</f>
        <v/>
      </c>
      <c r="T37" s="183" t="str">
        <f>IF(T35="","",VLOOKUP(T35,'シフト記号表（勤務時間帯）'!$D$6:$Z$47,23,FALSE))</f>
        <v/>
      </c>
      <c r="U37" s="181" t="str">
        <f>IF(U35="","",VLOOKUP(U35,'シフト記号表（勤務時間帯）'!$D$6:$Z$47,23,FALSE))</f>
        <v/>
      </c>
      <c r="V37" s="182" t="str">
        <f>IF(V35="","",VLOOKUP(V35,'シフト記号表（勤務時間帯）'!$D$6:$Z$47,23,FALSE))</f>
        <v/>
      </c>
      <c r="W37" s="182" t="str">
        <f>IF(W35="","",VLOOKUP(W35,'シフト記号表（勤務時間帯）'!$D$6:$Z$47,23,FALSE))</f>
        <v/>
      </c>
      <c r="X37" s="182" t="str">
        <f>IF(X35="","",VLOOKUP(X35,'シフト記号表（勤務時間帯）'!$D$6:$Z$47,23,FALSE))</f>
        <v/>
      </c>
      <c r="Y37" s="182" t="str">
        <f>IF(Y35="","",VLOOKUP(Y35,'シフト記号表（勤務時間帯）'!$D$6:$Z$47,23,FALSE))</f>
        <v/>
      </c>
      <c r="Z37" s="182" t="str">
        <f>IF(Z35="","",VLOOKUP(Z35,'シフト記号表（勤務時間帯）'!$D$6:$Z$47,23,FALSE))</f>
        <v/>
      </c>
      <c r="AA37" s="183" t="str">
        <f>IF(AA35="","",VLOOKUP(AA35,'シフト記号表（勤務時間帯）'!$D$6:$Z$47,23,FALSE))</f>
        <v/>
      </c>
      <c r="AB37" s="181" t="str">
        <f>IF(AB35="","",VLOOKUP(AB35,'シフト記号表（勤務時間帯）'!$D$6:$Z$47,23,FALSE))</f>
        <v/>
      </c>
      <c r="AC37" s="182" t="str">
        <f>IF(AC35="","",VLOOKUP(AC35,'シフト記号表（勤務時間帯）'!$D$6:$Z$47,23,FALSE))</f>
        <v/>
      </c>
      <c r="AD37" s="182" t="str">
        <f>IF(AD35="","",VLOOKUP(AD35,'シフト記号表（勤務時間帯）'!$D$6:$Z$47,23,FALSE))</f>
        <v/>
      </c>
      <c r="AE37" s="182" t="str">
        <f>IF(AE35="","",VLOOKUP(AE35,'シフト記号表（勤務時間帯）'!$D$6:$Z$47,23,FALSE))</f>
        <v/>
      </c>
      <c r="AF37" s="182" t="str">
        <f>IF(AF35="","",VLOOKUP(AF35,'シフト記号表（勤務時間帯）'!$D$6:$Z$47,23,FALSE))</f>
        <v/>
      </c>
      <c r="AG37" s="182" t="str">
        <f>IF(AG35="","",VLOOKUP(AG35,'シフト記号表（勤務時間帯）'!$D$6:$Z$47,23,FALSE))</f>
        <v/>
      </c>
      <c r="AH37" s="183" t="str">
        <f>IF(AH35="","",VLOOKUP(AH35,'シフト記号表（勤務時間帯）'!$D$6:$Z$47,23,FALSE))</f>
        <v/>
      </c>
      <c r="AI37" s="181" t="str">
        <f>IF(AI35="","",VLOOKUP(AI35,'シフト記号表（勤務時間帯）'!$D$6:$Z$47,23,FALSE))</f>
        <v/>
      </c>
      <c r="AJ37" s="182" t="str">
        <f>IF(AJ35="","",VLOOKUP(AJ35,'シフト記号表（勤務時間帯）'!$D$6:$Z$47,23,FALSE))</f>
        <v/>
      </c>
      <c r="AK37" s="182" t="str">
        <f>IF(AK35="","",VLOOKUP(AK35,'シフト記号表（勤務時間帯）'!$D$6:$Z$47,23,FALSE))</f>
        <v/>
      </c>
      <c r="AL37" s="182" t="str">
        <f>IF(AL35="","",VLOOKUP(AL35,'シフト記号表（勤務時間帯）'!$D$6:$Z$47,23,FALSE))</f>
        <v/>
      </c>
      <c r="AM37" s="182" t="str">
        <f>IF(AM35="","",VLOOKUP(AM35,'シフト記号表（勤務時間帯）'!$D$6:$Z$47,23,FALSE))</f>
        <v/>
      </c>
      <c r="AN37" s="182" t="str">
        <f>IF(AN35="","",VLOOKUP(AN35,'シフト記号表（勤務時間帯）'!$D$6:$Z$47,23,FALSE))</f>
        <v/>
      </c>
      <c r="AO37" s="183" t="str">
        <f>IF(AO35="","",VLOOKUP(AO35,'シフト記号表（勤務時間帯）'!$D$6:$Z$47,23,FALSE))</f>
        <v/>
      </c>
      <c r="AP37" s="277">
        <f>SUM(N37:AO37)</f>
        <v>0</v>
      </c>
      <c r="AQ37" s="278"/>
      <c r="AR37" s="279">
        <f>AP37/4</f>
        <v>0</v>
      </c>
      <c r="AS37" s="278"/>
      <c r="AT37" s="271"/>
      <c r="AU37" s="272"/>
      <c r="AV37" s="272"/>
      <c r="AW37" s="272"/>
      <c r="AX37" s="273"/>
    </row>
    <row r="38" spans="2:50" ht="20.25" customHeight="1" x14ac:dyDescent="0.4">
      <c r="B38" s="118"/>
      <c r="C38" s="246"/>
      <c r="D38" s="247"/>
      <c r="E38" s="248"/>
      <c r="F38" s="164"/>
      <c r="G38" s="160"/>
      <c r="H38" s="255"/>
      <c r="I38" s="21" t="s">
        <v>15</v>
      </c>
      <c r="J38" s="27"/>
      <c r="K38" s="27"/>
      <c r="L38" s="15"/>
      <c r="M38" s="51"/>
      <c r="N38" s="184"/>
      <c r="O38" s="185"/>
      <c r="P38" s="185"/>
      <c r="Q38" s="185"/>
      <c r="R38" s="185"/>
      <c r="S38" s="185"/>
      <c r="T38" s="186"/>
      <c r="U38" s="184"/>
      <c r="V38" s="185"/>
      <c r="W38" s="185"/>
      <c r="X38" s="185"/>
      <c r="Y38" s="185"/>
      <c r="Z38" s="185"/>
      <c r="AA38" s="186"/>
      <c r="AB38" s="184"/>
      <c r="AC38" s="185"/>
      <c r="AD38" s="185"/>
      <c r="AE38" s="185"/>
      <c r="AF38" s="185"/>
      <c r="AG38" s="185"/>
      <c r="AH38" s="186"/>
      <c r="AI38" s="184"/>
      <c r="AJ38" s="185"/>
      <c r="AK38" s="185"/>
      <c r="AL38" s="185"/>
      <c r="AM38" s="185"/>
      <c r="AN38" s="185"/>
      <c r="AO38" s="186"/>
      <c r="AP38" s="258"/>
      <c r="AQ38" s="259"/>
      <c r="AR38" s="264"/>
      <c r="AS38" s="259"/>
      <c r="AT38" s="265"/>
      <c r="AU38" s="266"/>
      <c r="AV38" s="266"/>
      <c r="AW38" s="266"/>
      <c r="AX38" s="267"/>
    </row>
    <row r="39" spans="2:50" ht="20.25" customHeight="1" x14ac:dyDescent="0.4">
      <c r="B39" s="114">
        <f>B36+1</f>
        <v>8</v>
      </c>
      <c r="C39" s="249"/>
      <c r="D39" s="250"/>
      <c r="E39" s="251"/>
      <c r="F39" s="164">
        <f>C38</f>
        <v>0</v>
      </c>
      <c r="G39" s="160"/>
      <c r="H39" s="256"/>
      <c r="I39" s="23" t="s">
        <v>62</v>
      </c>
      <c r="J39" s="24"/>
      <c r="K39" s="24"/>
      <c r="L39" s="19"/>
      <c r="M39" s="49"/>
      <c r="N39" s="178" t="str">
        <f>IF(N38="","",VLOOKUP(N38,'シフト記号表（勤務時間帯）'!$D$6:$X$47,21,FALSE))</f>
        <v/>
      </c>
      <c r="O39" s="179" t="str">
        <f>IF(O38="","",VLOOKUP(O38,'シフト記号表（勤務時間帯）'!$D$6:$X$47,21,FALSE))</f>
        <v/>
      </c>
      <c r="P39" s="179" t="str">
        <f>IF(P38="","",VLOOKUP(P38,'シフト記号表（勤務時間帯）'!$D$6:$X$47,21,FALSE))</f>
        <v/>
      </c>
      <c r="Q39" s="179" t="str">
        <f>IF(Q38="","",VLOOKUP(Q38,'シフト記号表（勤務時間帯）'!$D$6:$X$47,21,FALSE))</f>
        <v/>
      </c>
      <c r="R39" s="179" t="str">
        <f>IF(R38="","",VLOOKUP(R38,'シフト記号表（勤務時間帯）'!$D$6:$X$47,21,FALSE))</f>
        <v/>
      </c>
      <c r="S39" s="179" t="str">
        <f>IF(S38="","",VLOOKUP(S38,'シフト記号表（勤務時間帯）'!$D$6:$X$47,21,FALSE))</f>
        <v/>
      </c>
      <c r="T39" s="180" t="str">
        <f>IF(T38="","",VLOOKUP(T38,'シフト記号表（勤務時間帯）'!$D$6:$X$47,21,FALSE))</f>
        <v/>
      </c>
      <c r="U39" s="178" t="str">
        <f>IF(U38="","",VLOOKUP(U38,'シフト記号表（勤務時間帯）'!$D$6:$X$47,21,FALSE))</f>
        <v/>
      </c>
      <c r="V39" s="179" t="str">
        <f>IF(V38="","",VLOOKUP(V38,'シフト記号表（勤務時間帯）'!$D$6:$X$47,21,FALSE))</f>
        <v/>
      </c>
      <c r="W39" s="179" t="str">
        <f>IF(W38="","",VLOOKUP(W38,'シフト記号表（勤務時間帯）'!$D$6:$X$47,21,FALSE))</f>
        <v/>
      </c>
      <c r="X39" s="179" t="str">
        <f>IF(X38="","",VLOOKUP(X38,'シフト記号表（勤務時間帯）'!$D$6:$X$47,21,FALSE))</f>
        <v/>
      </c>
      <c r="Y39" s="179" t="str">
        <f>IF(Y38="","",VLOOKUP(Y38,'シフト記号表（勤務時間帯）'!$D$6:$X$47,21,FALSE))</f>
        <v/>
      </c>
      <c r="Z39" s="179" t="str">
        <f>IF(Z38="","",VLOOKUP(Z38,'シフト記号表（勤務時間帯）'!$D$6:$X$47,21,FALSE))</f>
        <v/>
      </c>
      <c r="AA39" s="180" t="str">
        <f>IF(AA38="","",VLOOKUP(AA38,'シフト記号表（勤務時間帯）'!$D$6:$X$47,21,FALSE))</f>
        <v/>
      </c>
      <c r="AB39" s="178" t="str">
        <f>IF(AB38="","",VLOOKUP(AB38,'シフト記号表（勤務時間帯）'!$D$6:$X$47,21,FALSE))</f>
        <v/>
      </c>
      <c r="AC39" s="179" t="str">
        <f>IF(AC38="","",VLOOKUP(AC38,'シフト記号表（勤務時間帯）'!$D$6:$X$47,21,FALSE))</f>
        <v/>
      </c>
      <c r="AD39" s="179" t="str">
        <f>IF(AD38="","",VLOOKUP(AD38,'シフト記号表（勤務時間帯）'!$D$6:$X$47,21,FALSE))</f>
        <v/>
      </c>
      <c r="AE39" s="179" t="str">
        <f>IF(AE38="","",VLOOKUP(AE38,'シフト記号表（勤務時間帯）'!$D$6:$X$47,21,FALSE))</f>
        <v/>
      </c>
      <c r="AF39" s="179" t="str">
        <f>IF(AF38="","",VLOOKUP(AF38,'シフト記号表（勤務時間帯）'!$D$6:$X$47,21,FALSE))</f>
        <v/>
      </c>
      <c r="AG39" s="179" t="str">
        <f>IF(AG38="","",VLOOKUP(AG38,'シフト記号表（勤務時間帯）'!$D$6:$X$47,21,FALSE))</f>
        <v/>
      </c>
      <c r="AH39" s="180" t="str">
        <f>IF(AH38="","",VLOOKUP(AH38,'シフト記号表（勤務時間帯）'!$D$6:$X$47,21,FALSE))</f>
        <v/>
      </c>
      <c r="AI39" s="178" t="str">
        <f>IF(AI38="","",VLOOKUP(AI38,'シフト記号表（勤務時間帯）'!$D$6:$X$47,21,FALSE))</f>
        <v/>
      </c>
      <c r="AJ39" s="179" t="str">
        <f>IF(AJ38="","",VLOOKUP(AJ38,'シフト記号表（勤務時間帯）'!$D$6:$X$47,21,FALSE))</f>
        <v/>
      </c>
      <c r="AK39" s="179" t="str">
        <f>IF(AK38="","",VLOOKUP(AK38,'シフト記号表（勤務時間帯）'!$D$6:$X$47,21,FALSE))</f>
        <v/>
      </c>
      <c r="AL39" s="179" t="str">
        <f>IF(AL38="","",VLOOKUP(AL38,'シフト記号表（勤務時間帯）'!$D$6:$X$47,21,FALSE))</f>
        <v/>
      </c>
      <c r="AM39" s="179" t="str">
        <f>IF(AM38="","",VLOOKUP(AM38,'シフト記号表（勤務時間帯）'!$D$6:$X$47,21,FALSE))</f>
        <v/>
      </c>
      <c r="AN39" s="179" t="str">
        <f>IF(AN38="","",VLOOKUP(AN38,'シフト記号表（勤務時間帯）'!$D$6:$X$47,21,FALSE))</f>
        <v/>
      </c>
      <c r="AO39" s="180" t="str">
        <f>IF(AO38="","",VLOOKUP(AO38,'シフト記号表（勤務時間帯）'!$D$6:$X$47,21,FALSE))</f>
        <v/>
      </c>
      <c r="AP39" s="274">
        <f>SUM(N39:AO39)</f>
        <v>0</v>
      </c>
      <c r="AQ39" s="275"/>
      <c r="AR39" s="276">
        <f>AP39/4</f>
        <v>0</v>
      </c>
      <c r="AS39" s="275"/>
      <c r="AT39" s="268"/>
      <c r="AU39" s="269"/>
      <c r="AV39" s="269"/>
      <c r="AW39" s="269"/>
      <c r="AX39" s="270"/>
    </row>
    <row r="40" spans="2:50" ht="20.25" customHeight="1" x14ac:dyDescent="0.4">
      <c r="B40" s="116"/>
      <c r="C40" s="260"/>
      <c r="D40" s="261"/>
      <c r="E40" s="262"/>
      <c r="F40" s="165"/>
      <c r="G40" s="161">
        <f>C38</f>
        <v>0</v>
      </c>
      <c r="H40" s="263"/>
      <c r="I40" s="25" t="s">
        <v>63</v>
      </c>
      <c r="J40" s="29"/>
      <c r="K40" s="29"/>
      <c r="L40" s="17"/>
      <c r="M40" s="50"/>
      <c r="N40" s="181" t="str">
        <f>IF(N38="","",VLOOKUP(N38,'シフト記号表（勤務時間帯）'!$D$6:$Z$47,23,FALSE))</f>
        <v/>
      </c>
      <c r="O40" s="182" t="str">
        <f>IF(O38="","",VLOOKUP(O38,'シフト記号表（勤務時間帯）'!$D$6:$Z$47,23,FALSE))</f>
        <v/>
      </c>
      <c r="P40" s="182" t="str">
        <f>IF(P38="","",VLOOKUP(P38,'シフト記号表（勤務時間帯）'!$D$6:$Z$47,23,FALSE))</f>
        <v/>
      </c>
      <c r="Q40" s="182" t="str">
        <f>IF(Q38="","",VLOOKUP(Q38,'シフト記号表（勤務時間帯）'!$D$6:$Z$47,23,FALSE))</f>
        <v/>
      </c>
      <c r="R40" s="182" t="str">
        <f>IF(R38="","",VLOOKUP(R38,'シフト記号表（勤務時間帯）'!$D$6:$Z$47,23,FALSE))</f>
        <v/>
      </c>
      <c r="S40" s="182" t="str">
        <f>IF(S38="","",VLOOKUP(S38,'シフト記号表（勤務時間帯）'!$D$6:$Z$47,23,FALSE))</f>
        <v/>
      </c>
      <c r="T40" s="183" t="str">
        <f>IF(T38="","",VLOOKUP(T38,'シフト記号表（勤務時間帯）'!$D$6:$Z$47,23,FALSE))</f>
        <v/>
      </c>
      <c r="U40" s="181" t="str">
        <f>IF(U38="","",VLOOKUP(U38,'シフト記号表（勤務時間帯）'!$D$6:$Z$47,23,FALSE))</f>
        <v/>
      </c>
      <c r="V40" s="182" t="str">
        <f>IF(V38="","",VLOOKUP(V38,'シフト記号表（勤務時間帯）'!$D$6:$Z$47,23,FALSE))</f>
        <v/>
      </c>
      <c r="W40" s="182" t="str">
        <f>IF(W38="","",VLOOKUP(W38,'シフト記号表（勤務時間帯）'!$D$6:$Z$47,23,FALSE))</f>
        <v/>
      </c>
      <c r="X40" s="182" t="str">
        <f>IF(X38="","",VLOOKUP(X38,'シフト記号表（勤務時間帯）'!$D$6:$Z$47,23,FALSE))</f>
        <v/>
      </c>
      <c r="Y40" s="182" t="str">
        <f>IF(Y38="","",VLOOKUP(Y38,'シフト記号表（勤務時間帯）'!$D$6:$Z$47,23,FALSE))</f>
        <v/>
      </c>
      <c r="Z40" s="182" t="str">
        <f>IF(Z38="","",VLOOKUP(Z38,'シフト記号表（勤務時間帯）'!$D$6:$Z$47,23,FALSE))</f>
        <v/>
      </c>
      <c r="AA40" s="183" t="str">
        <f>IF(AA38="","",VLOOKUP(AA38,'シフト記号表（勤務時間帯）'!$D$6:$Z$47,23,FALSE))</f>
        <v/>
      </c>
      <c r="AB40" s="181" t="str">
        <f>IF(AB38="","",VLOOKUP(AB38,'シフト記号表（勤務時間帯）'!$D$6:$Z$47,23,FALSE))</f>
        <v/>
      </c>
      <c r="AC40" s="182" t="str">
        <f>IF(AC38="","",VLOOKUP(AC38,'シフト記号表（勤務時間帯）'!$D$6:$Z$47,23,FALSE))</f>
        <v/>
      </c>
      <c r="AD40" s="182" t="str">
        <f>IF(AD38="","",VLOOKUP(AD38,'シフト記号表（勤務時間帯）'!$D$6:$Z$47,23,FALSE))</f>
        <v/>
      </c>
      <c r="AE40" s="182" t="str">
        <f>IF(AE38="","",VLOOKUP(AE38,'シフト記号表（勤務時間帯）'!$D$6:$Z$47,23,FALSE))</f>
        <v/>
      </c>
      <c r="AF40" s="182" t="str">
        <f>IF(AF38="","",VLOOKUP(AF38,'シフト記号表（勤務時間帯）'!$D$6:$Z$47,23,FALSE))</f>
        <v/>
      </c>
      <c r="AG40" s="182" t="str">
        <f>IF(AG38="","",VLOOKUP(AG38,'シフト記号表（勤務時間帯）'!$D$6:$Z$47,23,FALSE))</f>
        <v/>
      </c>
      <c r="AH40" s="183" t="str">
        <f>IF(AH38="","",VLOOKUP(AH38,'シフト記号表（勤務時間帯）'!$D$6:$Z$47,23,FALSE))</f>
        <v/>
      </c>
      <c r="AI40" s="181" t="str">
        <f>IF(AI38="","",VLOOKUP(AI38,'シフト記号表（勤務時間帯）'!$D$6:$Z$47,23,FALSE))</f>
        <v/>
      </c>
      <c r="AJ40" s="182" t="str">
        <f>IF(AJ38="","",VLOOKUP(AJ38,'シフト記号表（勤務時間帯）'!$D$6:$Z$47,23,FALSE))</f>
        <v/>
      </c>
      <c r="AK40" s="182" t="str">
        <f>IF(AK38="","",VLOOKUP(AK38,'シフト記号表（勤務時間帯）'!$D$6:$Z$47,23,FALSE))</f>
        <v/>
      </c>
      <c r="AL40" s="182" t="str">
        <f>IF(AL38="","",VLOOKUP(AL38,'シフト記号表（勤務時間帯）'!$D$6:$Z$47,23,FALSE))</f>
        <v/>
      </c>
      <c r="AM40" s="182" t="str">
        <f>IF(AM38="","",VLOOKUP(AM38,'シフト記号表（勤務時間帯）'!$D$6:$Z$47,23,FALSE))</f>
        <v/>
      </c>
      <c r="AN40" s="182" t="str">
        <f>IF(AN38="","",VLOOKUP(AN38,'シフト記号表（勤務時間帯）'!$D$6:$Z$47,23,FALSE))</f>
        <v/>
      </c>
      <c r="AO40" s="183" t="str">
        <f>IF(AO38="","",VLOOKUP(AO38,'シフト記号表（勤務時間帯）'!$D$6:$Z$47,23,FALSE))</f>
        <v/>
      </c>
      <c r="AP40" s="277">
        <f>SUM(N40:AO40)</f>
        <v>0</v>
      </c>
      <c r="AQ40" s="278"/>
      <c r="AR40" s="279">
        <f>AP40/4</f>
        <v>0</v>
      </c>
      <c r="AS40" s="278"/>
      <c r="AT40" s="271"/>
      <c r="AU40" s="272"/>
      <c r="AV40" s="272"/>
      <c r="AW40" s="272"/>
      <c r="AX40" s="273"/>
    </row>
    <row r="41" spans="2:50" ht="20.25" customHeight="1" x14ac:dyDescent="0.4">
      <c r="B41" s="118"/>
      <c r="C41" s="246"/>
      <c r="D41" s="247"/>
      <c r="E41" s="248"/>
      <c r="F41" s="164"/>
      <c r="G41" s="160"/>
      <c r="H41" s="255"/>
      <c r="I41" s="21" t="s">
        <v>15</v>
      </c>
      <c r="J41" s="27"/>
      <c r="K41" s="27"/>
      <c r="L41" s="15"/>
      <c r="M41" s="51"/>
      <c r="N41" s="184"/>
      <c r="O41" s="185"/>
      <c r="P41" s="185"/>
      <c r="Q41" s="185"/>
      <c r="R41" s="185"/>
      <c r="S41" s="185"/>
      <c r="T41" s="186"/>
      <c r="U41" s="184"/>
      <c r="V41" s="185"/>
      <c r="W41" s="185"/>
      <c r="X41" s="185"/>
      <c r="Y41" s="185"/>
      <c r="Z41" s="185"/>
      <c r="AA41" s="186"/>
      <c r="AB41" s="184"/>
      <c r="AC41" s="185"/>
      <c r="AD41" s="185"/>
      <c r="AE41" s="185"/>
      <c r="AF41" s="185"/>
      <c r="AG41" s="185"/>
      <c r="AH41" s="186"/>
      <c r="AI41" s="184"/>
      <c r="AJ41" s="185"/>
      <c r="AK41" s="185"/>
      <c r="AL41" s="185"/>
      <c r="AM41" s="185"/>
      <c r="AN41" s="185"/>
      <c r="AO41" s="186"/>
      <c r="AP41" s="258"/>
      <c r="AQ41" s="259"/>
      <c r="AR41" s="264"/>
      <c r="AS41" s="259"/>
      <c r="AT41" s="265"/>
      <c r="AU41" s="266"/>
      <c r="AV41" s="266"/>
      <c r="AW41" s="266"/>
      <c r="AX41" s="267"/>
    </row>
    <row r="42" spans="2:50" ht="20.25" customHeight="1" x14ac:dyDescent="0.4">
      <c r="B42" s="114">
        <f>B39+1</f>
        <v>9</v>
      </c>
      <c r="C42" s="249"/>
      <c r="D42" s="250"/>
      <c r="E42" s="251"/>
      <c r="F42" s="164">
        <f>C41</f>
        <v>0</v>
      </c>
      <c r="G42" s="160"/>
      <c r="H42" s="256"/>
      <c r="I42" s="23" t="s">
        <v>62</v>
      </c>
      <c r="J42" s="24"/>
      <c r="K42" s="24"/>
      <c r="L42" s="19"/>
      <c r="M42" s="49"/>
      <c r="N42" s="178" t="str">
        <f>IF(N41="","",VLOOKUP(N41,'シフト記号表（勤務時間帯）'!$D$6:$X$47,21,FALSE))</f>
        <v/>
      </c>
      <c r="O42" s="179" t="str">
        <f>IF(O41="","",VLOOKUP(O41,'シフト記号表（勤務時間帯）'!$D$6:$X$47,21,FALSE))</f>
        <v/>
      </c>
      <c r="P42" s="179" t="str">
        <f>IF(P41="","",VLOOKUP(P41,'シフト記号表（勤務時間帯）'!$D$6:$X$47,21,FALSE))</f>
        <v/>
      </c>
      <c r="Q42" s="179" t="str">
        <f>IF(Q41="","",VLOOKUP(Q41,'シフト記号表（勤務時間帯）'!$D$6:$X$47,21,FALSE))</f>
        <v/>
      </c>
      <c r="R42" s="179" t="str">
        <f>IF(R41="","",VLOOKUP(R41,'シフト記号表（勤務時間帯）'!$D$6:$X$47,21,FALSE))</f>
        <v/>
      </c>
      <c r="S42" s="179" t="str">
        <f>IF(S41="","",VLOOKUP(S41,'シフト記号表（勤務時間帯）'!$D$6:$X$47,21,FALSE))</f>
        <v/>
      </c>
      <c r="T42" s="180" t="str">
        <f>IF(T41="","",VLOOKUP(T41,'シフト記号表（勤務時間帯）'!$D$6:$X$47,21,FALSE))</f>
        <v/>
      </c>
      <c r="U42" s="178" t="str">
        <f>IF(U41="","",VLOOKUP(U41,'シフト記号表（勤務時間帯）'!$D$6:$X$47,21,FALSE))</f>
        <v/>
      </c>
      <c r="V42" s="179" t="str">
        <f>IF(V41="","",VLOOKUP(V41,'シフト記号表（勤務時間帯）'!$D$6:$X$47,21,FALSE))</f>
        <v/>
      </c>
      <c r="W42" s="179" t="str">
        <f>IF(W41="","",VLOOKUP(W41,'シフト記号表（勤務時間帯）'!$D$6:$X$47,21,FALSE))</f>
        <v/>
      </c>
      <c r="X42" s="179" t="str">
        <f>IF(X41="","",VLOOKUP(X41,'シフト記号表（勤務時間帯）'!$D$6:$X$47,21,FALSE))</f>
        <v/>
      </c>
      <c r="Y42" s="179" t="str">
        <f>IF(Y41="","",VLOOKUP(Y41,'シフト記号表（勤務時間帯）'!$D$6:$X$47,21,FALSE))</f>
        <v/>
      </c>
      <c r="Z42" s="179" t="str">
        <f>IF(Z41="","",VLOOKUP(Z41,'シフト記号表（勤務時間帯）'!$D$6:$X$47,21,FALSE))</f>
        <v/>
      </c>
      <c r="AA42" s="180" t="str">
        <f>IF(AA41="","",VLOOKUP(AA41,'シフト記号表（勤務時間帯）'!$D$6:$X$47,21,FALSE))</f>
        <v/>
      </c>
      <c r="AB42" s="178" t="str">
        <f>IF(AB41="","",VLOOKUP(AB41,'シフト記号表（勤務時間帯）'!$D$6:$X$47,21,FALSE))</f>
        <v/>
      </c>
      <c r="AC42" s="179" t="str">
        <f>IF(AC41="","",VLOOKUP(AC41,'シフト記号表（勤務時間帯）'!$D$6:$X$47,21,FALSE))</f>
        <v/>
      </c>
      <c r="AD42" s="179" t="str">
        <f>IF(AD41="","",VLOOKUP(AD41,'シフト記号表（勤務時間帯）'!$D$6:$X$47,21,FALSE))</f>
        <v/>
      </c>
      <c r="AE42" s="179" t="str">
        <f>IF(AE41="","",VLOOKUP(AE41,'シフト記号表（勤務時間帯）'!$D$6:$X$47,21,FALSE))</f>
        <v/>
      </c>
      <c r="AF42" s="179" t="str">
        <f>IF(AF41="","",VLOOKUP(AF41,'シフト記号表（勤務時間帯）'!$D$6:$X$47,21,FALSE))</f>
        <v/>
      </c>
      <c r="AG42" s="179" t="str">
        <f>IF(AG41="","",VLOOKUP(AG41,'シフト記号表（勤務時間帯）'!$D$6:$X$47,21,FALSE))</f>
        <v/>
      </c>
      <c r="AH42" s="180" t="str">
        <f>IF(AH41="","",VLOOKUP(AH41,'シフト記号表（勤務時間帯）'!$D$6:$X$47,21,FALSE))</f>
        <v/>
      </c>
      <c r="AI42" s="178" t="str">
        <f>IF(AI41="","",VLOOKUP(AI41,'シフト記号表（勤務時間帯）'!$D$6:$X$47,21,FALSE))</f>
        <v/>
      </c>
      <c r="AJ42" s="179" t="str">
        <f>IF(AJ41="","",VLOOKUP(AJ41,'シフト記号表（勤務時間帯）'!$D$6:$X$47,21,FALSE))</f>
        <v/>
      </c>
      <c r="AK42" s="179" t="str">
        <f>IF(AK41="","",VLOOKUP(AK41,'シフト記号表（勤務時間帯）'!$D$6:$X$47,21,FALSE))</f>
        <v/>
      </c>
      <c r="AL42" s="179" t="str">
        <f>IF(AL41="","",VLOOKUP(AL41,'シフト記号表（勤務時間帯）'!$D$6:$X$47,21,FALSE))</f>
        <v/>
      </c>
      <c r="AM42" s="179" t="str">
        <f>IF(AM41="","",VLOOKUP(AM41,'シフト記号表（勤務時間帯）'!$D$6:$X$47,21,FALSE))</f>
        <v/>
      </c>
      <c r="AN42" s="179" t="str">
        <f>IF(AN41="","",VLOOKUP(AN41,'シフト記号表（勤務時間帯）'!$D$6:$X$47,21,FALSE))</f>
        <v/>
      </c>
      <c r="AO42" s="180" t="str">
        <f>IF(AO41="","",VLOOKUP(AO41,'シフト記号表（勤務時間帯）'!$D$6:$X$47,21,FALSE))</f>
        <v/>
      </c>
      <c r="AP42" s="274">
        <f>SUM(N42:AO42)</f>
        <v>0</v>
      </c>
      <c r="AQ42" s="275"/>
      <c r="AR42" s="276">
        <f>AP42/4</f>
        <v>0</v>
      </c>
      <c r="AS42" s="275"/>
      <c r="AT42" s="268"/>
      <c r="AU42" s="269"/>
      <c r="AV42" s="269"/>
      <c r="AW42" s="269"/>
      <c r="AX42" s="270"/>
    </row>
    <row r="43" spans="2:50" ht="20.25" customHeight="1" x14ac:dyDescent="0.4">
      <c r="B43" s="116"/>
      <c r="C43" s="260"/>
      <c r="D43" s="261"/>
      <c r="E43" s="262"/>
      <c r="F43" s="165"/>
      <c r="G43" s="161">
        <f>C41</f>
        <v>0</v>
      </c>
      <c r="H43" s="263"/>
      <c r="I43" s="25" t="s">
        <v>63</v>
      </c>
      <c r="J43" s="26"/>
      <c r="K43" s="26"/>
      <c r="L43" s="18"/>
      <c r="M43" s="53"/>
      <c r="N43" s="181" t="str">
        <f>IF(N41="","",VLOOKUP(N41,'シフト記号表（勤務時間帯）'!$D$6:$Z$47,23,FALSE))</f>
        <v/>
      </c>
      <c r="O43" s="182" t="str">
        <f>IF(O41="","",VLOOKUP(O41,'シフト記号表（勤務時間帯）'!$D$6:$Z$47,23,FALSE))</f>
        <v/>
      </c>
      <c r="P43" s="182" t="str">
        <f>IF(P41="","",VLOOKUP(P41,'シフト記号表（勤務時間帯）'!$D$6:$Z$47,23,FALSE))</f>
        <v/>
      </c>
      <c r="Q43" s="182" t="str">
        <f>IF(Q41="","",VLOOKUP(Q41,'シフト記号表（勤務時間帯）'!$D$6:$Z$47,23,FALSE))</f>
        <v/>
      </c>
      <c r="R43" s="182" t="str">
        <f>IF(R41="","",VLOOKUP(R41,'シフト記号表（勤務時間帯）'!$D$6:$Z$47,23,FALSE))</f>
        <v/>
      </c>
      <c r="S43" s="182" t="str">
        <f>IF(S41="","",VLOOKUP(S41,'シフト記号表（勤務時間帯）'!$D$6:$Z$47,23,FALSE))</f>
        <v/>
      </c>
      <c r="T43" s="183" t="str">
        <f>IF(T41="","",VLOOKUP(T41,'シフト記号表（勤務時間帯）'!$D$6:$Z$47,23,FALSE))</f>
        <v/>
      </c>
      <c r="U43" s="181" t="str">
        <f>IF(U41="","",VLOOKUP(U41,'シフト記号表（勤務時間帯）'!$D$6:$Z$47,23,FALSE))</f>
        <v/>
      </c>
      <c r="V43" s="182" t="str">
        <f>IF(V41="","",VLOOKUP(V41,'シフト記号表（勤務時間帯）'!$D$6:$Z$47,23,FALSE))</f>
        <v/>
      </c>
      <c r="W43" s="182" t="str">
        <f>IF(W41="","",VLOOKUP(W41,'シフト記号表（勤務時間帯）'!$D$6:$Z$47,23,FALSE))</f>
        <v/>
      </c>
      <c r="X43" s="182" t="str">
        <f>IF(X41="","",VLOOKUP(X41,'シフト記号表（勤務時間帯）'!$D$6:$Z$47,23,FALSE))</f>
        <v/>
      </c>
      <c r="Y43" s="182" t="str">
        <f>IF(Y41="","",VLOOKUP(Y41,'シフト記号表（勤務時間帯）'!$D$6:$Z$47,23,FALSE))</f>
        <v/>
      </c>
      <c r="Z43" s="182" t="str">
        <f>IF(Z41="","",VLOOKUP(Z41,'シフト記号表（勤務時間帯）'!$D$6:$Z$47,23,FALSE))</f>
        <v/>
      </c>
      <c r="AA43" s="183" t="str">
        <f>IF(AA41="","",VLOOKUP(AA41,'シフト記号表（勤務時間帯）'!$D$6:$Z$47,23,FALSE))</f>
        <v/>
      </c>
      <c r="AB43" s="181" t="str">
        <f>IF(AB41="","",VLOOKUP(AB41,'シフト記号表（勤務時間帯）'!$D$6:$Z$47,23,FALSE))</f>
        <v/>
      </c>
      <c r="AC43" s="182" t="str">
        <f>IF(AC41="","",VLOOKUP(AC41,'シフト記号表（勤務時間帯）'!$D$6:$Z$47,23,FALSE))</f>
        <v/>
      </c>
      <c r="AD43" s="182" t="str">
        <f>IF(AD41="","",VLOOKUP(AD41,'シフト記号表（勤務時間帯）'!$D$6:$Z$47,23,FALSE))</f>
        <v/>
      </c>
      <c r="AE43" s="182" t="str">
        <f>IF(AE41="","",VLOOKUP(AE41,'シフト記号表（勤務時間帯）'!$D$6:$Z$47,23,FALSE))</f>
        <v/>
      </c>
      <c r="AF43" s="182" t="str">
        <f>IF(AF41="","",VLOOKUP(AF41,'シフト記号表（勤務時間帯）'!$D$6:$Z$47,23,FALSE))</f>
        <v/>
      </c>
      <c r="AG43" s="182" t="str">
        <f>IF(AG41="","",VLOOKUP(AG41,'シフト記号表（勤務時間帯）'!$D$6:$Z$47,23,FALSE))</f>
        <v/>
      </c>
      <c r="AH43" s="183" t="str">
        <f>IF(AH41="","",VLOOKUP(AH41,'シフト記号表（勤務時間帯）'!$D$6:$Z$47,23,FALSE))</f>
        <v/>
      </c>
      <c r="AI43" s="181" t="str">
        <f>IF(AI41="","",VLOOKUP(AI41,'シフト記号表（勤務時間帯）'!$D$6:$Z$47,23,FALSE))</f>
        <v/>
      </c>
      <c r="AJ43" s="182" t="str">
        <f>IF(AJ41="","",VLOOKUP(AJ41,'シフト記号表（勤務時間帯）'!$D$6:$Z$47,23,FALSE))</f>
        <v/>
      </c>
      <c r="AK43" s="182" t="str">
        <f>IF(AK41="","",VLOOKUP(AK41,'シフト記号表（勤務時間帯）'!$D$6:$Z$47,23,FALSE))</f>
        <v/>
      </c>
      <c r="AL43" s="182" t="str">
        <f>IF(AL41="","",VLOOKUP(AL41,'シフト記号表（勤務時間帯）'!$D$6:$Z$47,23,FALSE))</f>
        <v/>
      </c>
      <c r="AM43" s="182" t="str">
        <f>IF(AM41="","",VLOOKUP(AM41,'シフト記号表（勤務時間帯）'!$D$6:$Z$47,23,FALSE))</f>
        <v/>
      </c>
      <c r="AN43" s="182" t="str">
        <f>IF(AN41="","",VLOOKUP(AN41,'シフト記号表（勤務時間帯）'!$D$6:$Z$47,23,FALSE))</f>
        <v/>
      </c>
      <c r="AO43" s="183" t="str">
        <f>IF(AO41="","",VLOOKUP(AO41,'シフト記号表（勤務時間帯）'!$D$6:$Z$47,23,FALSE))</f>
        <v/>
      </c>
      <c r="AP43" s="277">
        <f>SUM(N43:AO43)</f>
        <v>0</v>
      </c>
      <c r="AQ43" s="278"/>
      <c r="AR43" s="279">
        <f>AP43/4</f>
        <v>0</v>
      </c>
      <c r="AS43" s="278"/>
      <c r="AT43" s="271"/>
      <c r="AU43" s="272"/>
      <c r="AV43" s="272"/>
      <c r="AW43" s="272"/>
      <c r="AX43" s="273"/>
    </row>
    <row r="44" spans="2:50" ht="20.25" customHeight="1" x14ac:dyDescent="0.4">
      <c r="B44" s="118"/>
      <c r="C44" s="246"/>
      <c r="D44" s="247"/>
      <c r="E44" s="248"/>
      <c r="F44" s="164"/>
      <c r="G44" s="160"/>
      <c r="H44" s="255"/>
      <c r="I44" s="21" t="s">
        <v>15</v>
      </c>
      <c r="J44" s="28"/>
      <c r="K44" s="28"/>
      <c r="L44" s="16"/>
      <c r="M44" s="54"/>
      <c r="N44" s="184"/>
      <c r="O44" s="185"/>
      <c r="P44" s="185"/>
      <c r="Q44" s="185"/>
      <c r="R44" s="185"/>
      <c r="S44" s="185"/>
      <c r="T44" s="186"/>
      <c r="U44" s="184"/>
      <c r="V44" s="185"/>
      <c r="W44" s="185"/>
      <c r="X44" s="185"/>
      <c r="Y44" s="185"/>
      <c r="Z44" s="185"/>
      <c r="AA44" s="186"/>
      <c r="AB44" s="184"/>
      <c r="AC44" s="185"/>
      <c r="AD44" s="185"/>
      <c r="AE44" s="185"/>
      <c r="AF44" s="185"/>
      <c r="AG44" s="185"/>
      <c r="AH44" s="186"/>
      <c r="AI44" s="184"/>
      <c r="AJ44" s="185"/>
      <c r="AK44" s="185"/>
      <c r="AL44" s="185"/>
      <c r="AM44" s="185"/>
      <c r="AN44" s="185"/>
      <c r="AO44" s="186"/>
      <c r="AP44" s="258"/>
      <c r="AQ44" s="259"/>
      <c r="AR44" s="264"/>
      <c r="AS44" s="259"/>
      <c r="AT44" s="265"/>
      <c r="AU44" s="266"/>
      <c r="AV44" s="266"/>
      <c r="AW44" s="266"/>
      <c r="AX44" s="267"/>
    </row>
    <row r="45" spans="2:50" ht="20.25" customHeight="1" x14ac:dyDescent="0.4">
      <c r="B45" s="114">
        <f>B42+1</f>
        <v>10</v>
      </c>
      <c r="C45" s="249"/>
      <c r="D45" s="250"/>
      <c r="E45" s="251"/>
      <c r="F45" s="164">
        <f>C44</f>
        <v>0</v>
      </c>
      <c r="G45" s="160"/>
      <c r="H45" s="256"/>
      <c r="I45" s="23" t="s">
        <v>62</v>
      </c>
      <c r="J45" s="24"/>
      <c r="K45" s="24"/>
      <c r="L45" s="19"/>
      <c r="M45" s="49"/>
      <c r="N45" s="178" t="str">
        <f>IF(N44="","",VLOOKUP(N44,'シフト記号表（勤務時間帯）'!$D$6:$X$47,21,FALSE))</f>
        <v/>
      </c>
      <c r="O45" s="179" t="str">
        <f>IF(O44="","",VLOOKUP(O44,'シフト記号表（勤務時間帯）'!$D$6:$X$47,21,FALSE))</f>
        <v/>
      </c>
      <c r="P45" s="179" t="str">
        <f>IF(P44="","",VLOOKUP(P44,'シフト記号表（勤務時間帯）'!$D$6:$X$47,21,FALSE))</f>
        <v/>
      </c>
      <c r="Q45" s="179" t="str">
        <f>IF(Q44="","",VLOOKUP(Q44,'シフト記号表（勤務時間帯）'!$D$6:$X$47,21,FALSE))</f>
        <v/>
      </c>
      <c r="R45" s="179" t="str">
        <f>IF(R44="","",VLOOKUP(R44,'シフト記号表（勤務時間帯）'!$D$6:$X$47,21,FALSE))</f>
        <v/>
      </c>
      <c r="S45" s="179" t="str">
        <f>IF(S44="","",VLOOKUP(S44,'シフト記号表（勤務時間帯）'!$D$6:$X$47,21,FALSE))</f>
        <v/>
      </c>
      <c r="T45" s="180" t="str">
        <f>IF(T44="","",VLOOKUP(T44,'シフト記号表（勤務時間帯）'!$D$6:$X$47,21,FALSE))</f>
        <v/>
      </c>
      <c r="U45" s="178" t="str">
        <f>IF(U44="","",VLOOKUP(U44,'シフト記号表（勤務時間帯）'!$D$6:$X$47,21,FALSE))</f>
        <v/>
      </c>
      <c r="V45" s="179" t="str">
        <f>IF(V44="","",VLOOKUP(V44,'シフト記号表（勤務時間帯）'!$D$6:$X$47,21,FALSE))</f>
        <v/>
      </c>
      <c r="W45" s="179" t="str">
        <f>IF(W44="","",VLOOKUP(W44,'シフト記号表（勤務時間帯）'!$D$6:$X$47,21,FALSE))</f>
        <v/>
      </c>
      <c r="X45" s="179" t="str">
        <f>IF(X44="","",VLOOKUP(X44,'シフト記号表（勤務時間帯）'!$D$6:$X$47,21,FALSE))</f>
        <v/>
      </c>
      <c r="Y45" s="179" t="str">
        <f>IF(Y44="","",VLOOKUP(Y44,'シフト記号表（勤務時間帯）'!$D$6:$X$47,21,FALSE))</f>
        <v/>
      </c>
      <c r="Z45" s="179" t="str">
        <f>IF(Z44="","",VLOOKUP(Z44,'シフト記号表（勤務時間帯）'!$D$6:$X$47,21,FALSE))</f>
        <v/>
      </c>
      <c r="AA45" s="180" t="str">
        <f>IF(AA44="","",VLOOKUP(AA44,'シフト記号表（勤務時間帯）'!$D$6:$X$47,21,FALSE))</f>
        <v/>
      </c>
      <c r="AB45" s="178" t="str">
        <f>IF(AB44="","",VLOOKUP(AB44,'シフト記号表（勤務時間帯）'!$D$6:$X$47,21,FALSE))</f>
        <v/>
      </c>
      <c r="AC45" s="179" t="str">
        <f>IF(AC44="","",VLOOKUP(AC44,'シフト記号表（勤務時間帯）'!$D$6:$X$47,21,FALSE))</f>
        <v/>
      </c>
      <c r="AD45" s="179" t="str">
        <f>IF(AD44="","",VLOOKUP(AD44,'シフト記号表（勤務時間帯）'!$D$6:$X$47,21,FALSE))</f>
        <v/>
      </c>
      <c r="AE45" s="179" t="str">
        <f>IF(AE44="","",VLOOKUP(AE44,'シフト記号表（勤務時間帯）'!$D$6:$X$47,21,FALSE))</f>
        <v/>
      </c>
      <c r="AF45" s="179" t="str">
        <f>IF(AF44="","",VLOOKUP(AF44,'シフト記号表（勤務時間帯）'!$D$6:$X$47,21,FALSE))</f>
        <v/>
      </c>
      <c r="AG45" s="179" t="str">
        <f>IF(AG44="","",VLOOKUP(AG44,'シフト記号表（勤務時間帯）'!$D$6:$X$47,21,FALSE))</f>
        <v/>
      </c>
      <c r="AH45" s="180" t="str">
        <f>IF(AH44="","",VLOOKUP(AH44,'シフト記号表（勤務時間帯）'!$D$6:$X$47,21,FALSE))</f>
        <v/>
      </c>
      <c r="AI45" s="178" t="str">
        <f>IF(AI44="","",VLOOKUP(AI44,'シフト記号表（勤務時間帯）'!$D$6:$X$47,21,FALSE))</f>
        <v/>
      </c>
      <c r="AJ45" s="179" t="str">
        <f>IF(AJ44="","",VLOOKUP(AJ44,'シフト記号表（勤務時間帯）'!$D$6:$X$47,21,FALSE))</f>
        <v/>
      </c>
      <c r="AK45" s="179" t="str">
        <f>IF(AK44="","",VLOOKUP(AK44,'シフト記号表（勤務時間帯）'!$D$6:$X$47,21,FALSE))</f>
        <v/>
      </c>
      <c r="AL45" s="179" t="str">
        <f>IF(AL44="","",VLOOKUP(AL44,'シフト記号表（勤務時間帯）'!$D$6:$X$47,21,FALSE))</f>
        <v/>
      </c>
      <c r="AM45" s="179" t="str">
        <f>IF(AM44="","",VLOOKUP(AM44,'シフト記号表（勤務時間帯）'!$D$6:$X$47,21,FALSE))</f>
        <v/>
      </c>
      <c r="AN45" s="179" t="str">
        <f>IF(AN44="","",VLOOKUP(AN44,'シフト記号表（勤務時間帯）'!$D$6:$X$47,21,FALSE))</f>
        <v/>
      </c>
      <c r="AO45" s="180" t="str">
        <f>IF(AO44="","",VLOOKUP(AO44,'シフト記号表（勤務時間帯）'!$D$6:$X$47,21,FALSE))</f>
        <v/>
      </c>
      <c r="AP45" s="274">
        <f>SUM(N45:AO45)</f>
        <v>0</v>
      </c>
      <c r="AQ45" s="275"/>
      <c r="AR45" s="276">
        <f>AP45/4</f>
        <v>0</v>
      </c>
      <c r="AS45" s="275"/>
      <c r="AT45" s="268"/>
      <c r="AU45" s="269"/>
      <c r="AV45" s="269"/>
      <c r="AW45" s="269"/>
      <c r="AX45" s="270"/>
    </row>
    <row r="46" spans="2:50" ht="20.25" customHeight="1" x14ac:dyDescent="0.4">
      <c r="B46" s="116"/>
      <c r="C46" s="260"/>
      <c r="D46" s="261"/>
      <c r="E46" s="262"/>
      <c r="F46" s="165"/>
      <c r="G46" s="161">
        <f>C44</f>
        <v>0</v>
      </c>
      <c r="H46" s="263"/>
      <c r="I46" s="37" t="s">
        <v>63</v>
      </c>
      <c r="J46" s="38"/>
      <c r="K46" s="38"/>
      <c r="L46" s="39"/>
      <c r="M46" s="55"/>
      <c r="N46" s="181" t="str">
        <f>IF(N44="","",VLOOKUP(N44,'シフト記号表（勤務時間帯）'!$D$6:$Z$47,23,FALSE))</f>
        <v/>
      </c>
      <c r="O46" s="182" t="str">
        <f>IF(O44="","",VLOOKUP(O44,'シフト記号表（勤務時間帯）'!$D$6:$Z$47,23,FALSE))</f>
        <v/>
      </c>
      <c r="P46" s="182" t="str">
        <f>IF(P44="","",VLOOKUP(P44,'シフト記号表（勤務時間帯）'!$D$6:$Z$47,23,FALSE))</f>
        <v/>
      </c>
      <c r="Q46" s="182" t="str">
        <f>IF(Q44="","",VLOOKUP(Q44,'シフト記号表（勤務時間帯）'!$D$6:$Z$47,23,FALSE))</f>
        <v/>
      </c>
      <c r="R46" s="182" t="str">
        <f>IF(R44="","",VLOOKUP(R44,'シフト記号表（勤務時間帯）'!$D$6:$Z$47,23,FALSE))</f>
        <v/>
      </c>
      <c r="S46" s="182" t="str">
        <f>IF(S44="","",VLOOKUP(S44,'シフト記号表（勤務時間帯）'!$D$6:$Z$47,23,FALSE))</f>
        <v/>
      </c>
      <c r="T46" s="183" t="str">
        <f>IF(T44="","",VLOOKUP(T44,'シフト記号表（勤務時間帯）'!$D$6:$Z$47,23,FALSE))</f>
        <v/>
      </c>
      <c r="U46" s="181" t="str">
        <f>IF(U44="","",VLOOKUP(U44,'シフト記号表（勤務時間帯）'!$D$6:$Z$47,23,FALSE))</f>
        <v/>
      </c>
      <c r="V46" s="182" t="str">
        <f>IF(V44="","",VLOOKUP(V44,'シフト記号表（勤務時間帯）'!$D$6:$Z$47,23,FALSE))</f>
        <v/>
      </c>
      <c r="W46" s="182" t="str">
        <f>IF(W44="","",VLOOKUP(W44,'シフト記号表（勤務時間帯）'!$D$6:$Z$47,23,FALSE))</f>
        <v/>
      </c>
      <c r="X46" s="182" t="str">
        <f>IF(X44="","",VLOOKUP(X44,'シフト記号表（勤務時間帯）'!$D$6:$Z$47,23,FALSE))</f>
        <v/>
      </c>
      <c r="Y46" s="182" t="str">
        <f>IF(Y44="","",VLOOKUP(Y44,'シフト記号表（勤務時間帯）'!$D$6:$Z$47,23,FALSE))</f>
        <v/>
      </c>
      <c r="Z46" s="182" t="str">
        <f>IF(Z44="","",VLOOKUP(Z44,'シフト記号表（勤務時間帯）'!$D$6:$Z$47,23,FALSE))</f>
        <v/>
      </c>
      <c r="AA46" s="183" t="str">
        <f>IF(AA44="","",VLOOKUP(AA44,'シフト記号表（勤務時間帯）'!$D$6:$Z$47,23,FALSE))</f>
        <v/>
      </c>
      <c r="AB46" s="181" t="str">
        <f>IF(AB44="","",VLOOKUP(AB44,'シフト記号表（勤務時間帯）'!$D$6:$Z$47,23,FALSE))</f>
        <v/>
      </c>
      <c r="AC46" s="182" t="str">
        <f>IF(AC44="","",VLOOKUP(AC44,'シフト記号表（勤務時間帯）'!$D$6:$Z$47,23,FALSE))</f>
        <v/>
      </c>
      <c r="AD46" s="182" t="str">
        <f>IF(AD44="","",VLOOKUP(AD44,'シフト記号表（勤務時間帯）'!$D$6:$Z$47,23,FALSE))</f>
        <v/>
      </c>
      <c r="AE46" s="182" t="str">
        <f>IF(AE44="","",VLOOKUP(AE44,'シフト記号表（勤務時間帯）'!$D$6:$Z$47,23,FALSE))</f>
        <v/>
      </c>
      <c r="AF46" s="182" t="str">
        <f>IF(AF44="","",VLOOKUP(AF44,'シフト記号表（勤務時間帯）'!$D$6:$Z$47,23,FALSE))</f>
        <v/>
      </c>
      <c r="AG46" s="182" t="str">
        <f>IF(AG44="","",VLOOKUP(AG44,'シフト記号表（勤務時間帯）'!$D$6:$Z$47,23,FALSE))</f>
        <v/>
      </c>
      <c r="AH46" s="183" t="str">
        <f>IF(AH44="","",VLOOKUP(AH44,'シフト記号表（勤務時間帯）'!$D$6:$Z$47,23,FALSE))</f>
        <v/>
      </c>
      <c r="AI46" s="181" t="str">
        <f>IF(AI44="","",VLOOKUP(AI44,'シフト記号表（勤務時間帯）'!$D$6:$Z$47,23,FALSE))</f>
        <v/>
      </c>
      <c r="AJ46" s="182" t="str">
        <f>IF(AJ44="","",VLOOKUP(AJ44,'シフト記号表（勤務時間帯）'!$D$6:$Z$47,23,FALSE))</f>
        <v/>
      </c>
      <c r="AK46" s="182" t="str">
        <f>IF(AK44="","",VLOOKUP(AK44,'シフト記号表（勤務時間帯）'!$D$6:$Z$47,23,FALSE))</f>
        <v/>
      </c>
      <c r="AL46" s="182" t="str">
        <f>IF(AL44="","",VLOOKUP(AL44,'シフト記号表（勤務時間帯）'!$D$6:$Z$47,23,FALSE))</f>
        <v/>
      </c>
      <c r="AM46" s="182" t="str">
        <f>IF(AM44="","",VLOOKUP(AM44,'シフト記号表（勤務時間帯）'!$D$6:$Z$47,23,FALSE))</f>
        <v/>
      </c>
      <c r="AN46" s="182" t="str">
        <f>IF(AN44="","",VLOOKUP(AN44,'シフト記号表（勤務時間帯）'!$D$6:$Z$47,23,FALSE))</f>
        <v/>
      </c>
      <c r="AO46" s="183" t="str">
        <f>IF(AO44="","",VLOOKUP(AO44,'シフト記号表（勤務時間帯）'!$D$6:$Z$47,23,FALSE))</f>
        <v/>
      </c>
      <c r="AP46" s="277">
        <f>SUM(N46:AO46)</f>
        <v>0</v>
      </c>
      <c r="AQ46" s="278"/>
      <c r="AR46" s="279">
        <f>AP46/4</f>
        <v>0</v>
      </c>
      <c r="AS46" s="278"/>
      <c r="AT46" s="271"/>
      <c r="AU46" s="272"/>
      <c r="AV46" s="272"/>
      <c r="AW46" s="272"/>
      <c r="AX46" s="273"/>
    </row>
    <row r="47" spans="2:50" ht="20.25" customHeight="1" x14ac:dyDescent="0.4">
      <c r="B47" s="118"/>
      <c r="C47" s="246"/>
      <c r="D47" s="247"/>
      <c r="E47" s="248"/>
      <c r="F47" s="164"/>
      <c r="G47" s="160"/>
      <c r="H47" s="255"/>
      <c r="I47" s="21" t="s">
        <v>15</v>
      </c>
      <c r="J47" s="28"/>
      <c r="K47" s="28"/>
      <c r="L47" s="16"/>
      <c r="M47" s="54"/>
      <c r="N47" s="184"/>
      <c r="O47" s="185"/>
      <c r="P47" s="185"/>
      <c r="Q47" s="185"/>
      <c r="R47" s="185"/>
      <c r="S47" s="185"/>
      <c r="T47" s="186"/>
      <c r="U47" s="184"/>
      <c r="V47" s="185"/>
      <c r="W47" s="185"/>
      <c r="X47" s="185"/>
      <c r="Y47" s="185"/>
      <c r="Z47" s="185"/>
      <c r="AA47" s="186"/>
      <c r="AB47" s="184"/>
      <c r="AC47" s="185"/>
      <c r="AD47" s="185"/>
      <c r="AE47" s="185"/>
      <c r="AF47" s="185"/>
      <c r="AG47" s="185"/>
      <c r="AH47" s="186"/>
      <c r="AI47" s="184"/>
      <c r="AJ47" s="185"/>
      <c r="AK47" s="185"/>
      <c r="AL47" s="185"/>
      <c r="AM47" s="185"/>
      <c r="AN47" s="185"/>
      <c r="AO47" s="186"/>
      <c r="AP47" s="258"/>
      <c r="AQ47" s="259"/>
      <c r="AR47" s="264"/>
      <c r="AS47" s="259"/>
      <c r="AT47" s="265"/>
      <c r="AU47" s="266"/>
      <c r="AV47" s="266"/>
      <c r="AW47" s="266"/>
      <c r="AX47" s="267"/>
    </row>
    <row r="48" spans="2:50" ht="20.25" customHeight="1" x14ac:dyDescent="0.4">
      <c r="B48" s="114">
        <f>B45+1</f>
        <v>11</v>
      </c>
      <c r="C48" s="249"/>
      <c r="D48" s="250"/>
      <c r="E48" s="251"/>
      <c r="F48" s="164">
        <f>C47</f>
        <v>0</v>
      </c>
      <c r="G48" s="160"/>
      <c r="H48" s="256"/>
      <c r="I48" s="23" t="s">
        <v>62</v>
      </c>
      <c r="J48" s="24"/>
      <c r="K48" s="24"/>
      <c r="L48" s="19"/>
      <c r="M48" s="49"/>
      <c r="N48" s="212" t="str">
        <f>IF(N47="","",VLOOKUP(N47,'シフト記号表（勤務時間帯）'!$D$6:$X$47,21,FALSE))</f>
        <v/>
      </c>
      <c r="O48" s="179" t="str">
        <f>IF(O47="","",VLOOKUP(O47,'シフト記号表（勤務時間帯）'!$D$6:$X$47,21,FALSE))</f>
        <v/>
      </c>
      <c r="P48" s="179" t="str">
        <f>IF(P47="","",VLOOKUP(P47,'シフト記号表（勤務時間帯）'!$D$6:$X$47,21,FALSE))</f>
        <v/>
      </c>
      <c r="Q48" s="179" t="str">
        <f>IF(Q47="","",VLOOKUP(Q47,'シフト記号表（勤務時間帯）'!$D$6:$X$47,21,FALSE))</f>
        <v/>
      </c>
      <c r="R48" s="179" t="str">
        <f>IF(R47="","",VLOOKUP(R47,'シフト記号表（勤務時間帯）'!$D$6:$X$47,21,FALSE))</f>
        <v/>
      </c>
      <c r="S48" s="179" t="str">
        <f>IF(S47="","",VLOOKUP(S47,'シフト記号表（勤務時間帯）'!$D$6:$X$47,21,FALSE))</f>
        <v/>
      </c>
      <c r="T48" s="180" t="str">
        <f>IF(T47="","",VLOOKUP(T47,'シフト記号表（勤務時間帯）'!$D$6:$X$47,21,FALSE))</f>
        <v/>
      </c>
      <c r="U48" s="178" t="str">
        <f>IF(U47="","",VLOOKUP(U47,'シフト記号表（勤務時間帯）'!$D$6:$X$47,21,FALSE))</f>
        <v/>
      </c>
      <c r="V48" s="179" t="str">
        <f>IF(V47="","",VLOOKUP(V47,'シフト記号表（勤務時間帯）'!$D$6:$X$47,21,FALSE))</f>
        <v/>
      </c>
      <c r="W48" s="179" t="str">
        <f>IF(W47="","",VLOOKUP(W47,'シフト記号表（勤務時間帯）'!$D$6:$X$47,21,FALSE))</f>
        <v/>
      </c>
      <c r="X48" s="179" t="str">
        <f>IF(X47="","",VLOOKUP(X47,'シフト記号表（勤務時間帯）'!$D$6:$X$47,21,FALSE))</f>
        <v/>
      </c>
      <c r="Y48" s="179" t="str">
        <f>IF(Y47="","",VLOOKUP(Y47,'シフト記号表（勤務時間帯）'!$D$6:$X$47,21,FALSE))</f>
        <v/>
      </c>
      <c r="Z48" s="179" t="str">
        <f>IF(Z47="","",VLOOKUP(Z47,'シフト記号表（勤務時間帯）'!$D$6:$X$47,21,FALSE))</f>
        <v/>
      </c>
      <c r="AA48" s="180" t="str">
        <f>IF(AA47="","",VLOOKUP(AA47,'シフト記号表（勤務時間帯）'!$D$6:$X$47,21,FALSE))</f>
        <v/>
      </c>
      <c r="AB48" s="178" t="str">
        <f>IF(AB47="","",VLOOKUP(AB47,'シフト記号表（勤務時間帯）'!$D$6:$X$47,21,FALSE))</f>
        <v/>
      </c>
      <c r="AC48" s="179" t="str">
        <f>IF(AC47="","",VLOOKUP(AC47,'シフト記号表（勤務時間帯）'!$D$6:$X$47,21,FALSE))</f>
        <v/>
      </c>
      <c r="AD48" s="179" t="str">
        <f>IF(AD47="","",VLOOKUP(AD47,'シフト記号表（勤務時間帯）'!$D$6:$X$47,21,FALSE))</f>
        <v/>
      </c>
      <c r="AE48" s="179" t="str">
        <f>IF(AE47="","",VLOOKUP(AE47,'シフト記号表（勤務時間帯）'!$D$6:$X$47,21,FALSE))</f>
        <v/>
      </c>
      <c r="AF48" s="179" t="str">
        <f>IF(AF47="","",VLOOKUP(AF47,'シフト記号表（勤務時間帯）'!$D$6:$X$47,21,FALSE))</f>
        <v/>
      </c>
      <c r="AG48" s="179" t="str">
        <f>IF(AG47="","",VLOOKUP(AG47,'シフト記号表（勤務時間帯）'!$D$6:$X$47,21,FALSE))</f>
        <v/>
      </c>
      <c r="AH48" s="180" t="str">
        <f>IF(AH47="","",VLOOKUP(AH47,'シフト記号表（勤務時間帯）'!$D$6:$X$47,21,FALSE))</f>
        <v/>
      </c>
      <c r="AI48" s="178" t="str">
        <f>IF(AI47="","",VLOOKUP(AI47,'シフト記号表（勤務時間帯）'!$D$6:$X$47,21,FALSE))</f>
        <v/>
      </c>
      <c r="AJ48" s="179" t="str">
        <f>IF(AJ47="","",VLOOKUP(AJ47,'シフト記号表（勤務時間帯）'!$D$6:$X$47,21,FALSE))</f>
        <v/>
      </c>
      <c r="AK48" s="179" t="str">
        <f>IF(AK47="","",VLOOKUP(AK47,'シフト記号表（勤務時間帯）'!$D$6:$X$47,21,FALSE))</f>
        <v/>
      </c>
      <c r="AL48" s="179" t="str">
        <f>IF(AL47="","",VLOOKUP(AL47,'シフト記号表（勤務時間帯）'!$D$6:$X$47,21,FALSE))</f>
        <v/>
      </c>
      <c r="AM48" s="179" t="str">
        <f>IF(AM47="","",VLOOKUP(AM47,'シフト記号表（勤務時間帯）'!$D$6:$X$47,21,FALSE))</f>
        <v/>
      </c>
      <c r="AN48" s="179" t="str">
        <f>IF(AN47="","",VLOOKUP(AN47,'シフト記号表（勤務時間帯）'!$D$6:$X$47,21,FALSE))</f>
        <v/>
      </c>
      <c r="AO48" s="180" t="str">
        <f>IF(AO47="","",VLOOKUP(AO47,'シフト記号表（勤務時間帯）'!$D$6:$X$47,21,FALSE))</f>
        <v/>
      </c>
      <c r="AP48" s="274">
        <f>SUM(N48:AO48)</f>
        <v>0</v>
      </c>
      <c r="AQ48" s="275"/>
      <c r="AR48" s="276">
        <f>AP48/4</f>
        <v>0</v>
      </c>
      <c r="AS48" s="275"/>
      <c r="AT48" s="268"/>
      <c r="AU48" s="269"/>
      <c r="AV48" s="269"/>
      <c r="AW48" s="269"/>
      <c r="AX48" s="270"/>
    </row>
    <row r="49" spans="2:50" ht="20.25" customHeight="1" x14ac:dyDescent="0.4">
      <c r="B49" s="116"/>
      <c r="C49" s="260"/>
      <c r="D49" s="261"/>
      <c r="E49" s="262"/>
      <c r="F49" s="165"/>
      <c r="G49" s="161">
        <f>C47</f>
        <v>0</v>
      </c>
      <c r="H49" s="263"/>
      <c r="I49" s="37" t="s">
        <v>63</v>
      </c>
      <c r="J49" s="38"/>
      <c r="K49" s="38"/>
      <c r="L49" s="39"/>
      <c r="M49" s="55"/>
      <c r="N49" s="181" t="str">
        <f>IF(N47="","",VLOOKUP(N47,'シフト記号表（勤務時間帯）'!$D$6:$Z$47,23,FALSE))</f>
        <v/>
      </c>
      <c r="O49" s="182" t="str">
        <f>IF(O47="","",VLOOKUP(O47,'シフト記号表（勤務時間帯）'!$D$6:$Z$47,23,FALSE))</f>
        <v/>
      </c>
      <c r="P49" s="182" t="str">
        <f>IF(P47="","",VLOOKUP(P47,'シフト記号表（勤務時間帯）'!$D$6:$Z$47,23,FALSE))</f>
        <v/>
      </c>
      <c r="Q49" s="182" t="str">
        <f>IF(Q47="","",VLOOKUP(Q47,'シフト記号表（勤務時間帯）'!$D$6:$Z$47,23,FALSE))</f>
        <v/>
      </c>
      <c r="R49" s="182" t="str">
        <f>IF(R47="","",VLOOKUP(R47,'シフト記号表（勤務時間帯）'!$D$6:$Z$47,23,FALSE))</f>
        <v/>
      </c>
      <c r="S49" s="182" t="str">
        <f>IF(S47="","",VLOOKUP(S47,'シフト記号表（勤務時間帯）'!$D$6:$Z$47,23,FALSE))</f>
        <v/>
      </c>
      <c r="T49" s="183" t="str">
        <f>IF(T47="","",VLOOKUP(T47,'シフト記号表（勤務時間帯）'!$D$6:$Z$47,23,FALSE))</f>
        <v/>
      </c>
      <c r="U49" s="181" t="str">
        <f>IF(U47="","",VLOOKUP(U47,'シフト記号表（勤務時間帯）'!$D$6:$Z$47,23,FALSE))</f>
        <v/>
      </c>
      <c r="V49" s="182" t="str">
        <f>IF(V47="","",VLOOKUP(V47,'シフト記号表（勤務時間帯）'!$D$6:$Z$47,23,FALSE))</f>
        <v/>
      </c>
      <c r="W49" s="182" t="str">
        <f>IF(W47="","",VLOOKUP(W47,'シフト記号表（勤務時間帯）'!$D$6:$Z$47,23,FALSE))</f>
        <v/>
      </c>
      <c r="X49" s="182" t="str">
        <f>IF(X47="","",VLOOKUP(X47,'シフト記号表（勤務時間帯）'!$D$6:$Z$47,23,FALSE))</f>
        <v/>
      </c>
      <c r="Y49" s="182" t="str">
        <f>IF(Y47="","",VLOOKUP(Y47,'シフト記号表（勤務時間帯）'!$D$6:$Z$47,23,FALSE))</f>
        <v/>
      </c>
      <c r="Z49" s="182" t="str">
        <f>IF(Z47="","",VLOOKUP(Z47,'シフト記号表（勤務時間帯）'!$D$6:$Z$47,23,FALSE))</f>
        <v/>
      </c>
      <c r="AA49" s="183" t="str">
        <f>IF(AA47="","",VLOOKUP(AA47,'シフト記号表（勤務時間帯）'!$D$6:$Z$47,23,FALSE))</f>
        <v/>
      </c>
      <c r="AB49" s="181" t="str">
        <f>IF(AB47="","",VLOOKUP(AB47,'シフト記号表（勤務時間帯）'!$D$6:$Z$47,23,FALSE))</f>
        <v/>
      </c>
      <c r="AC49" s="182" t="str">
        <f>IF(AC47="","",VLOOKUP(AC47,'シフト記号表（勤務時間帯）'!$D$6:$Z$47,23,FALSE))</f>
        <v/>
      </c>
      <c r="AD49" s="182" t="str">
        <f>IF(AD47="","",VLOOKUP(AD47,'シフト記号表（勤務時間帯）'!$D$6:$Z$47,23,FALSE))</f>
        <v/>
      </c>
      <c r="AE49" s="182" t="str">
        <f>IF(AE47="","",VLOOKUP(AE47,'シフト記号表（勤務時間帯）'!$D$6:$Z$47,23,FALSE))</f>
        <v/>
      </c>
      <c r="AF49" s="182" t="str">
        <f>IF(AF47="","",VLOOKUP(AF47,'シフト記号表（勤務時間帯）'!$D$6:$Z$47,23,FALSE))</f>
        <v/>
      </c>
      <c r="AG49" s="182" t="str">
        <f>IF(AG47="","",VLOOKUP(AG47,'シフト記号表（勤務時間帯）'!$D$6:$Z$47,23,FALSE))</f>
        <v/>
      </c>
      <c r="AH49" s="183" t="str">
        <f>IF(AH47="","",VLOOKUP(AH47,'シフト記号表（勤務時間帯）'!$D$6:$Z$47,23,FALSE))</f>
        <v/>
      </c>
      <c r="AI49" s="181" t="str">
        <f>IF(AI47="","",VLOOKUP(AI47,'シフト記号表（勤務時間帯）'!$D$6:$Z$47,23,FALSE))</f>
        <v/>
      </c>
      <c r="AJ49" s="182" t="str">
        <f>IF(AJ47="","",VLOOKUP(AJ47,'シフト記号表（勤務時間帯）'!$D$6:$Z$47,23,FALSE))</f>
        <v/>
      </c>
      <c r="AK49" s="182" t="str">
        <f>IF(AK47="","",VLOOKUP(AK47,'シフト記号表（勤務時間帯）'!$D$6:$Z$47,23,FALSE))</f>
        <v/>
      </c>
      <c r="AL49" s="182" t="str">
        <f>IF(AL47="","",VLOOKUP(AL47,'シフト記号表（勤務時間帯）'!$D$6:$Z$47,23,FALSE))</f>
        <v/>
      </c>
      <c r="AM49" s="182" t="str">
        <f>IF(AM47="","",VLOOKUP(AM47,'シフト記号表（勤務時間帯）'!$D$6:$Z$47,23,FALSE))</f>
        <v/>
      </c>
      <c r="AN49" s="182" t="str">
        <f>IF(AN47="","",VLOOKUP(AN47,'シフト記号表（勤務時間帯）'!$D$6:$Z$47,23,FALSE))</f>
        <v/>
      </c>
      <c r="AO49" s="183" t="str">
        <f>IF(AO47="","",VLOOKUP(AO47,'シフト記号表（勤務時間帯）'!$D$6:$Z$47,23,FALSE))</f>
        <v/>
      </c>
      <c r="AP49" s="277">
        <f>SUM(N49:AO49)</f>
        <v>0</v>
      </c>
      <c r="AQ49" s="278"/>
      <c r="AR49" s="279">
        <f>AP49/4</f>
        <v>0</v>
      </c>
      <c r="AS49" s="278"/>
      <c r="AT49" s="271"/>
      <c r="AU49" s="272"/>
      <c r="AV49" s="272"/>
      <c r="AW49" s="272"/>
      <c r="AX49" s="273"/>
    </row>
    <row r="50" spans="2:50" ht="20.25" customHeight="1" x14ac:dyDescent="0.4">
      <c r="B50" s="118"/>
      <c r="C50" s="246"/>
      <c r="D50" s="247"/>
      <c r="E50" s="248"/>
      <c r="F50" s="164"/>
      <c r="G50" s="160"/>
      <c r="H50" s="255"/>
      <c r="I50" s="21" t="s">
        <v>15</v>
      </c>
      <c r="J50" s="28"/>
      <c r="K50" s="28"/>
      <c r="L50" s="16"/>
      <c r="M50" s="54"/>
      <c r="N50" s="184"/>
      <c r="O50" s="185"/>
      <c r="P50" s="185"/>
      <c r="Q50" s="185"/>
      <c r="R50" s="185"/>
      <c r="S50" s="185"/>
      <c r="T50" s="186"/>
      <c r="U50" s="184"/>
      <c r="V50" s="185"/>
      <c r="W50" s="185"/>
      <c r="X50" s="185"/>
      <c r="Y50" s="185"/>
      <c r="Z50" s="185"/>
      <c r="AA50" s="186"/>
      <c r="AB50" s="184"/>
      <c r="AC50" s="185"/>
      <c r="AD50" s="185"/>
      <c r="AE50" s="185"/>
      <c r="AF50" s="185"/>
      <c r="AG50" s="185"/>
      <c r="AH50" s="186"/>
      <c r="AI50" s="184"/>
      <c r="AJ50" s="185"/>
      <c r="AK50" s="185"/>
      <c r="AL50" s="185"/>
      <c r="AM50" s="185"/>
      <c r="AN50" s="185"/>
      <c r="AO50" s="186"/>
      <c r="AP50" s="258"/>
      <c r="AQ50" s="259"/>
      <c r="AR50" s="264"/>
      <c r="AS50" s="259"/>
      <c r="AT50" s="265"/>
      <c r="AU50" s="266"/>
      <c r="AV50" s="266"/>
      <c r="AW50" s="266"/>
      <c r="AX50" s="267"/>
    </row>
    <row r="51" spans="2:50" ht="20.25" customHeight="1" x14ac:dyDescent="0.4">
      <c r="B51" s="114">
        <f>B48+1</f>
        <v>12</v>
      </c>
      <c r="C51" s="249"/>
      <c r="D51" s="250"/>
      <c r="E51" s="251"/>
      <c r="F51" s="164">
        <f>C50</f>
        <v>0</v>
      </c>
      <c r="G51" s="160"/>
      <c r="H51" s="256"/>
      <c r="I51" s="23" t="s">
        <v>62</v>
      </c>
      <c r="J51" s="24"/>
      <c r="K51" s="24"/>
      <c r="L51" s="19"/>
      <c r="M51" s="49"/>
      <c r="N51" s="178" t="str">
        <f>IF(N50="","",VLOOKUP(N50,'シフト記号表（勤務時間帯）'!$D$6:$X$47,21,FALSE))</f>
        <v/>
      </c>
      <c r="O51" s="179" t="str">
        <f>IF(O50="","",VLOOKUP(O50,'シフト記号表（勤務時間帯）'!$D$6:$X$47,21,FALSE))</f>
        <v/>
      </c>
      <c r="P51" s="179" t="str">
        <f>IF(P50="","",VLOOKUP(P50,'シフト記号表（勤務時間帯）'!$D$6:$X$47,21,FALSE))</f>
        <v/>
      </c>
      <c r="Q51" s="179" t="str">
        <f>IF(Q50="","",VLOOKUP(Q50,'シフト記号表（勤務時間帯）'!$D$6:$X$47,21,FALSE))</f>
        <v/>
      </c>
      <c r="R51" s="179" t="str">
        <f>IF(R50="","",VLOOKUP(R50,'シフト記号表（勤務時間帯）'!$D$6:$X$47,21,FALSE))</f>
        <v/>
      </c>
      <c r="S51" s="179" t="str">
        <f>IF(S50="","",VLOOKUP(S50,'シフト記号表（勤務時間帯）'!$D$6:$X$47,21,FALSE))</f>
        <v/>
      </c>
      <c r="T51" s="180" t="str">
        <f>IF(T50="","",VLOOKUP(T50,'シフト記号表（勤務時間帯）'!$D$6:$X$47,21,FALSE))</f>
        <v/>
      </c>
      <c r="U51" s="178" t="str">
        <f>IF(U50="","",VLOOKUP(U50,'シフト記号表（勤務時間帯）'!$D$6:$X$47,21,FALSE))</f>
        <v/>
      </c>
      <c r="V51" s="179" t="str">
        <f>IF(V50="","",VLOOKUP(V50,'シフト記号表（勤務時間帯）'!$D$6:$X$47,21,FALSE))</f>
        <v/>
      </c>
      <c r="W51" s="179" t="str">
        <f>IF(W50="","",VLOOKUP(W50,'シフト記号表（勤務時間帯）'!$D$6:$X$47,21,FALSE))</f>
        <v/>
      </c>
      <c r="X51" s="179" t="str">
        <f>IF(X50="","",VLOOKUP(X50,'シフト記号表（勤務時間帯）'!$D$6:$X$47,21,FALSE))</f>
        <v/>
      </c>
      <c r="Y51" s="179" t="str">
        <f>IF(Y50="","",VLOOKUP(Y50,'シフト記号表（勤務時間帯）'!$D$6:$X$47,21,FALSE))</f>
        <v/>
      </c>
      <c r="Z51" s="179" t="str">
        <f>IF(Z50="","",VLOOKUP(Z50,'シフト記号表（勤務時間帯）'!$D$6:$X$47,21,FALSE))</f>
        <v/>
      </c>
      <c r="AA51" s="180" t="str">
        <f>IF(AA50="","",VLOOKUP(AA50,'シフト記号表（勤務時間帯）'!$D$6:$X$47,21,FALSE))</f>
        <v/>
      </c>
      <c r="AB51" s="178" t="str">
        <f>IF(AB50="","",VLOOKUP(AB50,'シフト記号表（勤務時間帯）'!$D$6:$X$47,21,FALSE))</f>
        <v/>
      </c>
      <c r="AC51" s="179" t="str">
        <f>IF(AC50="","",VLOOKUP(AC50,'シフト記号表（勤務時間帯）'!$D$6:$X$47,21,FALSE))</f>
        <v/>
      </c>
      <c r="AD51" s="179" t="str">
        <f>IF(AD50="","",VLOOKUP(AD50,'シフト記号表（勤務時間帯）'!$D$6:$X$47,21,FALSE))</f>
        <v/>
      </c>
      <c r="AE51" s="179" t="str">
        <f>IF(AE50="","",VLOOKUP(AE50,'シフト記号表（勤務時間帯）'!$D$6:$X$47,21,FALSE))</f>
        <v/>
      </c>
      <c r="AF51" s="179" t="str">
        <f>IF(AF50="","",VLOOKUP(AF50,'シフト記号表（勤務時間帯）'!$D$6:$X$47,21,FALSE))</f>
        <v/>
      </c>
      <c r="AG51" s="179" t="str">
        <f>IF(AG50="","",VLOOKUP(AG50,'シフト記号表（勤務時間帯）'!$D$6:$X$47,21,FALSE))</f>
        <v/>
      </c>
      <c r="AH51" s="180" t="str">
        <f>IF(AH50="","",VLOOKUP(AH50,'シフト記号表（勤務時間帯）'!$D$6:$X$47,21,FALSE))</f>
        <v/>
      </c>
      <c r="AI51" s="178" t="str">
        <f>IF(AI50="","",VLOOKUP(AI50,'シフト記号表（勤務時間帯）'!$D$6:$X$47,21,FALSE))</f>
        <v/>
      </c>
      <c r="AJ51" s="179" t="str">
        <f>IF(AJ50="","",VLOOKUP(AJ50,'シフト記号表（勤務時間帯）'!$D$6:$X$47,21,FALSE))</f>
        <v/>
      </c>
      <c r="AK51" s="179" t="str">
        <f>IF(AK50="","",VLOOKUP(AK50,'シフト記号表（勤務時間帯）'!$D$6:$X$47,21,FALSE))</f>
        <v/>
      </c>
      <c r="AL51" s="179" t="str">
        <f>IF(AL50="","",VLOOKUP(AL50,'シフト記号表（勤務時間帯）'!$D$6:$X$47,21,FALSE))</f>
        <v/>
      </c>
      <c r="AM51" s="179" t="str">
        <f>IF(AM50="","",VLOOKUP(AM50,'シフト記号表（勤務時間帯）'!$D$6:$X$47,21,FALSE))</f>
        <v/>
      </c>
      <c r="AN51" s="179" t="str">
        <f>IF(AN50="","",VLOOKUP(AN50,'シフト記号表（勤務時間帯）'!$D$6:$X$47,21,FALSE))</f>
        <v/>
      </c>
      <c r="AO51" s="180" t="str">
        <f>IF(AO50="","",VLOOKUP(AO50,'シフト記号表（勤務時間帯）'!$D$6:$X$47,21,FALSE))</f>
        <v/>
      </c>
      <c r="AP51" s="274">
        <f>SUM(N51:AO51)</f>
        <v>0</v>
      </c>
      <c r="AQ51" s="275"/>
      <c r="AR51" s="276">
        <f>AP51/4</f>
        <v>0</v>
      </c>
      <c r="AS51" s="275"/>
      <c r="AT51" s="268"/>
      <c r="AU51" s="269"/>
      <c r="AV51" s="269"/>
      <c r="AW51" s="269"/>
      <c r="AX51" s="270"/>
    </row>
    <row r="52" spans="2:50" ht="20.25" customHeight="1" x14ac:dyDescent="0.4">
      <c r="B52" s="116"/>
      <c r="C52" s="260"/>
      <c r="D52" s="261"/>
      <c r="E52" s="262"/>
      <c r="F52" s="165"/>
      <c r="G52" s="161">
        <f>C50</f>
        <v>0</v>
      </c>
      <c r="H52" s="263"/>
      <c r="I52" s="37" t="s">
        <v>63</v>
      </c>
      <c r="J52" s="38"/>
      <c r="K52" s="38"/>
      <c r="L52" s="39"/>
      <c r="M52" s="55"/>
      <c r="N52" s="181" t="str">
        <f>IF(N50="","",VLOOKUP(N50,'シフト記号表（勤務時間帯）'!$D$6:$Z$47,23,FALSE))</f>
        <v/>
      </c>
      <c r="O52" s="182" t="str">
        <f>IF(O50="","",VLOOKUP(O50,'シフト記号表（勤務時間帯）'!$D$6:$Z$47,23,FALSE))</f>
        <v/>
      </c>
      <c r="P52" s="182" t="str">
        <f>IF(P50="","",VLOOKUP(P50,'シフト記号表（勤務時間帯）'!$D$6:$Z$47,23,FALSE))</f>
        <v/>
      </c>
      <c r="Q52" s="182" t="str">
        <f>IF(Q50="","",VLOOKUP(Q50,'シフト記号表（勤務時間帯）'!$D$6:$Z$47,23,FALSE))</f>
        <v/>
      </c>
      <c r="R52" s="182" t="str">
        <f>IF(R50="","",VLOOKUP(R50,'シフト記号表（勤務時間帯）'!$D$6:$Z$47,23,FALSE))</f>
        <v/>
      </c>
      <c r="S52" s="182" t="str">
        <f>IF(S50="","",VLOOKUP(S50,'シフト記号表（勤務時間帯）'!$D$6:$Z$47,23,FALSE))</f>
        <v/>
      </c>
      <c r="T52" s="183" t="str">
        <f>IF(T50="","",VLOOKUP(T50,'シフト記号表（勤務時間帯）'!$D$6:$Z$47,23,FALSE))</f>
        <v/>
      </c>
      <c r="U52" s="181" t="str">
        <f>IF(U50="","",VLOOKUP(U50,'シフト記号表（勤務時間帯）'!$D$6:$Z$47,23,FALSE))</f>
        <v/>
      </c>
      <c r="V52" s="182" t="str">
        <f>IF(V50="","",VLOOKUP(V50,'シフト記号表（勤務時間帯）'!$D$6:$Z$47,23,FALSE))</f>
        <v/>
      </c>
      <c r="W52" s="182" t="str">
        <f>IF(W50="","",VLOOKUP(W50,'シフト記号表（勤務時間帯）'!$D$6:$Z$47,23,FALSE))</f>
        <v/>
      </c>
      <c r="X52" s="182" t="str">
        <f>IF(X50="","",VLOOKUP(X50,'シフト記号表（勤務時間帯）'!$D$6:$Z$47,23,FALSE))</f>
        <v/>
      </c>
      <c r="Y52" s="182" t="str">
        <f>IF(Y50="","",VLOOKUP(Y50,'シフト記号表（勤務時間帯）'!$D$6:$Z$47,23,FALSE))</f>
        <v/>
      </c>
      <c r="Z52" s="182" t="str">
        <f>IF(Z50="","",VLOOKUP(Z50,'シフト記号表（勤務時間帯）'!$D$6:$Z$47,23,FALSE))</f>
        <v/>
      </c>
      <c r="AA52" s="183" t="str">
        <f>IF(AA50="","",VLOOKUP(AA50,'シフト記号表（勤務時間帯）'!$D$6:$Z$47,23,FALSE))</f>
        <v/>
      </c>
      <c r="AB52" s="181" t="str">
        <f>IF(AB50="","",VLOOKUP(AB50,'シフト記号表（勤務時間帯）'!$D$6:$Z$47,23,FALSE))</f>
        <v/>
      </c>
      <c r="AC52" s="182" t="str">
        <f>IF(AC50="","",VLOOKUP(AC50,'シフト記号表（勤務時間帯）'!$D$6:$Z$47,23,FALSE))</f>
        <v/>
      </c>
      <c r="AD52" s="182" t="str">
        <f>IF(AD50="","",VLOOKUP(AD50,'シフト記号表（勤務時間帯）'!$D$6:$Z$47,23,FALSE))</f>
        <v/>
      </c>
      <c r="AE52" s="182" t="str">
        <f>IF(AE50="","",VLOOKUP(AE50,'シフト記号表（勤務時間帯）'!$D$6:$Z$47,23,FALSE))</f>
        <v/>
      </c>
      <c r="AF52" s="182" t="str">
        <f>IF(AF50="","",VLOOKUP(AF50,'シフト記号表（勤務時間帯）'!$D$6:$Z$47,23,FALSE))</f>
        <v/>
      </c>
      <c r="AG52" s="182" t="str">
        <f>IF(AG50="","",VLOOKUP(AG50,'シフト記号表（勤務時間帯）'!$D$6:$Z$47,23,FALSE))</f>
        <v/>
      </c>
      <c r="AH52" s="183" t="str">
        <f>IF(AH50="","",VLOOKUP(AH50,'シフト記号表（勤務時間帯）'!$D$6:$Z$47,23,FALSE))</f>
        <v/>
      </c>
      <c r="AI52" s="181" t="str">
        <f>IF(AI50="","",VLOOKUP(AI50,'シフト記号表（勤務時間帯）'!$D$6:$Z$47,23,FALSE))</f>
        <v/>
      </c>
      <c r="AJ52" s="182" t="str">
        <f>IF(AJ50="","",VLOOKUP(AJ50,'シフト記号表（勤務時間帯）'!$D$6:$Z$47,23,FALSE))</f>
        <v/>
      </c>
      <c r="AK52" s="182" t="str">
        <f>IF(AK50="","",VLOOKUP(AK50,'シフト記号表（勤務時間帯）'!$D$6:$Z$47,23,FALSE))</f>
        <v/>
      </c>
      <c r="AL52" s="182" t="str">
        <f>IF(AL50="","",VLOOKUP(AL50,'シフト記号表（勤務時間帯）'!$D$6:$Z$47,23,FALSE))</f>
        <v/>
      </c>
      <c r="AM52" s="182" t="str">
        <f>IF(AM50="","",VLOOKUP(AM50,'シフト記号表（勤務時間帯）'!$D$6:$Z$47,23,FALSE))</f>
        <v/>
      </c>
      <c r="AN52" s="182" t="str">
        <f>IF(AN50="","",VLOOKUP(AN50,'シフト記号表（勤務時間帯）'!$D$6:$Z$47,23,FALSE))</f>
        <v/>
      </c>
      <c r="AO52" s="183" t="str">
        <f>IF(AO50="","",VLOOKUP(AO50,'シフト記号表（勤務時間帯）'!$D$6:$Z$47,23,FALSE))</f>
        <v/>
      </c>
      <c r="AP52" s="277">
        <f>SUM(N52:AO52)</f>
        <v>0</v>
      </c>
      <c r="AQ52" s="278"/>
      <c r="AR52" s="279">
        <f>AP52/4</f>
        <v>0</v>
      </c>
      <c r="AS52" s="278"/>
      <c r="AT52" s="271"/>
      <c r="AU52" s="272"/>
      <c r="AV52" s="272"/>
      <c r="AW52" s="272"/>
      <c r="AX52" s="273"/>
    </row>
    <row r="53" spans="2:50" ht="20.25" customHeight="1" x14ac:dyDescent="0.4">
      <c r="B53" s="118"/>
      <c r="C53" s="246"/>
      <c r="D53" s="247"/>
      <c r="E53" s="248"/>
      <c r="F53" s="164"/>
      <c r="G53" s="160"/>
      <c r="H53" s="255"/>
      <c r="I53" s="21" t="s">
        <v>15</v>
      </c>
      <c r="J53" s="28"/>
      <c r="K53" s="28"/>
      <c r="L53" s="16"/>
      <c r="M53" s="54"/>
      <c r="N53" s="184"/>
      <c r="O53" s="185"/>
      <c r="P53" s="185"/>
      <c r="Q53" s="185"/>
      <c r="R53" s="185"/>
      <c r="S53" s="185"/>
      <c r="T53" s="186"/>
      <c r="U53" s="184"/>
      <c r="V53" s="185"/>
      <c r="W53" s="185"/>
      <c r="X53" s="185"/>
      <c r="Y53" s="185"/>
      <c r="Z53" s="185"/>
      <c r="AA53" s="186"/>
      <c r="AB53" s="184"/>
      <c r="AC53" s="185"/>
      <c r="AD53" s="185"/>
      <c r="AE53" s="185"/>
      <c r="AF53" s="185"/>
      <c r="AG53" s="185"/>
      <c r="AH53" s="186"/>
      <c r="AI53" s="184"/>
      <c r="AJ53" s="185"/>
      <c r="AK53" s="185"/>
      <c r="AL53" s="185"/>
      <c r="AM53" s="185"/>
      <c r="AN53" s="185"/>
      <c r="AO53" s="186"/>
      <c r="AP53" s="258"/>
      <c r="AQ53" s="259"/>
      <c r="AR53" s="264"/>
      <c r="AS53" s="259"/>
      <c r="AT53" s="265"/>
      <c r="AU53" s="266"/>
      <c r="AV53" s="266"/>
      <c r="AW53" s="266"/>
      <c r="AX53" s="267"/>
    </row>
    <row r="54" spans="2:50" ht="20.25" customHeight="1" x14ac:dyDescent="0.4">
      <c r="B54" s="114">
        <f>B51+1</f>
        <v>13</v>
      </c>
      <c r="C54" s="249"/>
      <c r="D54" s="250"/>
      <c r="E54" s="251"/>
      <c r="F54" s="164">
        <f>C53</f>
        <v>0</v>
      </c>
      <c r="G54" s="160"/>
      <c r="H54" s="256"/>
      <c r="I54" s="23" t="s">
        <v>62</v>
      </c>
      <c r="J54" s="24"/>
      <c r="K54" s="24"/>
      <c r="L54" s="19"/>
      <c r="M54" s="49"/>
      <c r="N54" s="178" t="str">
        <f>IF(N53="","",VLOOKUP(N53,'シフト記号表（勤務時間帯）'!$D$6:$X$47,21,FALSE))</f>
        <v/>
      </c>
      <c r="O54" s="179" t="str">
        <f>IF(O53="","",VLOOKUP(O53,'シフト記号表（勤務時間帯）'!$D$6:$X$47,21,FALSE))</f>
        <v/>
      </c>
      <c r="P54" s="179" t="str">
        <f>IF(P53="","",VLOOKUP(P53,'シフト記号表（勤務時間帯）'!$D$6:$X$47,21,FALSE))</f>
        <v/>
      </c>
      <c r="Q54" s="179" t="str">
        <f>IF(Q53="","",VLOOKUP(Q53,'シフト記号表（勤務時間帯）'!$D$6:$X$47,21,FALSE))</f>
        <v/>
      </c>
      <c r="R54" s="179" t="str">
        <f>IF(R53="","",VLOOKUP(R53,'シフト記号表（勤務時間帯）'!$D$6:$X$47,21,FALSE))</f>
        <v/>
      </c>
      <c r="S54" s="179" t="str">
        <f>IF(S53="","",VLOOKUP(S53,'シフト記号表（勤務時間帯）'!$D$6:$X$47,21,FALSE))</f>
        <v/>
      </c>
      <c r="T54" s="180" t="str">
        <f>IF(T53="","",VLOOKUP(T53,'シフト記号表（勤務時間帯）'!$D$6:$X$47,21,FALSE))</f>
        <v/>
      </c>
      <c r="U54" s="178" t="str">
        <f>IF(U53="","",VLOOKUP(U53,'シフト記号表（勤務時間帯）'!$D$6:$X$47,21,FALSE))</f>
        <v/>
      </c>
      <c r="V54" s="179" t="str">
        <f>IF(V53="","",VLOOKUP(V53,'シフト記号表（勤務時間帯）'!$D$6:$X$47,21,FALSE))</f>
        <v/>
      </c>
      <c r="W54" s="179" t="str">
        <f>IF(W53="","",VLOOKUP(W53,'シフト記号表（勤務時間帯）'!$D$6:$X$47,21,FALSE))</f>
        <v/>
      </c>
      <c r="X54" s="179" t="str">
        <f>IF(X53="","",VLOOKUP(X53,'シフト記号表（勤務時間帯）'!$D$6:$X$47,21,FALSE))</f>
        <v/>
      </c>
      <c r="Y54" s="179" t="str">
        <f>IF(Y53="","",VLOOKUP(Y53,'シフト記号表（勤務時間帯）'!$D$6:$X$47,21,FALSE))</f>
        <v/>
      </c>
      <c r="Z54" s="179" t="str">
        <f>IF(Z53="","",VLOOKUP(Z53,'シフト記号表（勤務時間帯）'!$D$6:$X$47,21,FALSE))</f>
        <v/>
      </c>
      <c r="AA54" s="180" t="str">
        <f>IF(AA53="","",VLOOKUP(AA53,'シフト記号表（勤務時間帯）'!$D$6:$X$47,21,FALSE))</f>
        <v/>
      </c>
      <c r="AB54" s="178" t="str">
        <f>IF(AB53="","",VLOOKUP(AB53,'シフト記号表（勤務時間帯）'!$D$6:$X$47,21,FALSE))</f>
        <v/>
      </c>
      <c r="AC54" s="179" t="str">
        <f>IF(AC53="","",VLOOKUP(AC53,'シフト記号表（勤務時間帯）'!$D$6:$X$47,21,FALSE))</f>
        <v/>
      </c>
      <c r="AD54" s="179" t="str">
        <f>IF(AD53="","",VLOOKUP(AD53,'シフト記号表（勤務時間帯）'!$D$6:$X$47,21,FALSE))</f>
        <v/>
      </c>
      <c r="AE54" s="179" t="str">
        <f>IF(AE53="","",VLOOKUP(AE53,'シフト記号表（勤務時間帯）'!$D$6:$X$47,21,FALSE))</f>
        <v/>
      </c>
      <c r="AF54" s="179" t="str">
        <f>IF(AF53="","",VLOOKUP(AF53,'シフト記号表（勤務時間帯）'!$D$6:$X$47,21,FALSE))</f>
        <v/>
      </c>
      <c r="AG54" s="179" t="str">
        <f>IF(AG53="","",VLOOKUP(AG53,'シフト記号表（勤務時間帯）'!$D$6:$X$47,21,FALSE))</f>
        <v/>
      </c>
      <c r="AH54" s="180" t="str">
        <f>IF(AH53="","",VLOOKUP(AH53,'シフト記号表（勤務時間帯）'!$D$6:$X$47,21,FALSE))</f>
        <v/>
      </c>
      <c r="AI54" s="178" t="str">
        <f>IF(AI53="","",VLOOKUP(AI53,'シフト記号表（勤務時間帯）'!$D$6:$X$47,21,FALSE))</f>
        <v/>
      </c>
      <c r="AJ54" s="179" t="str">
        <f>IF(AJ53="","",VLOOKUP(AJ53,'シフト記号表（勤務時間帯）'!$D$6:$X$47,21,FALSE))</f>
        <v/>
      </c>
      <c r="AK54" s="179" t="str">
        <f>IF(AK53="","",VLOOKUP(AK53,'シフト記号表（勤務時間帯）'!$D$6:$X$47,21,FALSE))</f>
        <v/>
      </c>
      <c r="AL54" s="179" t="str">
        <f>IF(AL53="","",VLOOKUP(AL53,'シフト記号表（勤務時間帯）'!$D$6:$X$47,21,FALSE))</f>
        <v/>
      </c>
      <c r="AM54" s="179" t="str">
        <f>IF(AM53="","",VLOOKUP(AM53,'シフト記号表（勤務時間帯）'!$D$6:$X$47,21,FALSE))</f>
        <v/>
      </c>
      <c r="AN54" s="179" t="str">
        <f>IF(AN53="","",VLOOKUP(AN53,'シフト記号表（勤務時間帯）'!$D$6:$X$47,21,FALSE))</f>
        <v/>
      </c>
      <c r="AO54" s="180" t="str">
        <f>IF(AO53="","",VLOOKUP(AO53,'シフト記号表（勤務時間帯）'!$D$6:$X$47,21,FALSE))</f>
        <v/>
      </c>
      <c r="AP54" s="274">
        <f>SUM(N54:AO54)</f>
        <v>0</v>
      </c>
      <c r="AQ54" s="275"/>
      <c r="AR54" s="276">
        <f>AP54/4</f>
        <v>0</v>
      </c>
      <c r="AS54" s="275"/>
      <c r="AT54" s="268"/>
      <c r="AU54" s="269"/>
      <c r="AV54" s="269"/>
      <c r="AW54" s="269"/>
      <c r="AX54" s="270"/>
    </row>
    <row r="55" spans="2:50" ht="20.25" customHeight="1" x14ac:dyDescent="0.4">
      <c r="B55" s="116"/>
      <c r="C55" s="260"/>
      <c r="D55" s="261"/>
      <c r="E55" s="262"/>
      <c r="F55" s="165"/>
      <c r="G55" s="161">
        <f>C53</f>
        <v>0</v>
      </c>
      <c r="H55" s="263"/>
      <c r="I55" s="37" t="s">
        <v>63</v>
      </c>
      <c r="J55" s="38"/>
      <c r="K55" s="38"/>
      <c r="L55" s="39"/>
      <c r="M55" s="55"/>
      <c r="N55" s="181" t="str">
        <f>IF(N53="","",VLOOKUP(N53,'シフト記号表（勤務時間帯）'!$D$6:$Z$47,23,FALSE))</f>
        <v/>
      </c>
      <c r="O55" s="182" t="str">
        <f>IF(O53="","",VLOOKUP(O53,'シフト記号表（勤務時間帯）'!$D$6:$Z$47,23,FALSE))</f>
        <v/>
      </c>
      <c r="P55" s="182" t="str">
        <f>IF(P53="","",VLOOKUP(P53,'シフト記号表（勤務時間帯）'!$D$6:$Z$47,23,FALSE))</f>
        <v/>
      </c>
      <c r="Q55" s="182" t="str">
        <f>IF(Q53="","",VLOOKUP(Q53,'シフト記号表（勤務時間帯）'!$D$6:$Z$47,23,FALSE))</f>
        <v/>
      </c>
      <c r="R55" s="182" t="str">
        <f>IF(R53="","",VLOOKUP(R53,'シフト記号表（勤務時間帯）'!$D$6:$Z$47,23,FALSE))</f>
        <v/>
      </c>
      <c r="S55" s="182" t="str">
        <f>IF(S53="","",VLOOKUP(S53,'シフト記号表（勤務時間帯）'!$D$6:$Z$47,23,FALSE))</f>
        <v/>
      </c>
      <c r="T55" s="183" t="str">
        <f>IF(T53="","",VLOOKUP(T53,'シフト記号表（勤務時間帯）'!$D$6:$Z$47,23,FALSE))</f>
        <v/>
      </c>
      <c r="U55" s="181" t="str">
        <f>IF(U53="","",VLOOKUP(U53,'シフト記号表（勤務時間帯）'!$D$6:$Z$47,23,FALSE))</f>
        <v/>
      </c>
      <c r="V55" s="182" t="str">
        <f>IF(V53="","",VLOOKUP(V53,'シフト記号表（勤務時間帯）'!$D$6:$Z$47,23,FALSE))</f>
        <v/>
      </c>
      <c r="W55" s="182" t="str">
        <f>IF(W53="","",VLOOKUP(W53,'シフト記号表（勤務時間帯）'!$D$6:$Z$47,23,FALSE))</f>
        <v/>
      </c>
      <c r="X55" s="182" t="str">
        <f>IF(X53="","",VLOOKUP(X53,'シフト記号表（勤務時間帯）'!$D$6:$Z$47,23,FALSE))</f>
        <v/>
      </c>
      <c r="Y55" s="182" t="str">
        <f>IF(Y53="","",VLOOKUP(Y53,'シフト記号表（勤務時間帯）'!$D$6:$Z$47,23,FALSE))</f>
        <v/>
      </c>
      <c r="Z55" s="182" t="str">
        <f>IF(Z53="","",VLOOKUP(Z53,'シフト記号表（勤務時間帯）'!$D$6:$Z$47,23,FALSE))</f>
        <v/>
      </c>
      <c r="AA55" s="183" t="str">
        <f>IF(AA53="","",VLOOKUP(AA53,'シフト記号表（勤務時間帯）'!$D$6:$Z$47,23,FALSE))</f>
        <v/>
      </c>
      <c r="AB55" s="181" t="str">
        <f>IF(AB53="","",VLOOKUP(AB53,'シフト記号表（勤務時間帯）'!$D$6:$Z$47,23,FALSE))</f>
        <v/>
      </c>
      <c r="AC55" s="182" t="str">
        <f>IF(AC53="","",VLOOKUP(AC53,'シフト記号表（勤務時間帯）'!$D$6:$Z$47,23,FALSE))</f>
        <v/>
      </c>
      <c r="AD55" s="182" t="str">
        <f>IF(AD53="","",VLOOKUP(AD53,'シフト記号表（勤務時間帯）'!$D$6:$Z$47,23,FALSE))</f>
        <v/>
      </c>
      <c r="AE55" s="182" t="str">
        <f>IF(AE53="","",VLOOKUP(AE53,'シフト記号表（勤務時間帯）'!$D$6:$Z$47,23,FALSE))</f>
        <v/>
      </c>
      <c r="AF55" s="182" t="str">
        <f>IF(AF53="","",VLOOKUP(AF53,'シフト記号表（勤務時間帯）'!$D$6:$Z$47,23,FALSE))</f>
        <v/>
      </c>
      <c r="AG55" s="182" t="str">
        <f>IF(AG53="","",VLOOKUP(AG53,'シフト記号表（勤務時間帯）'!$D$6:$Z$47,23,FALSE))</f>
        <v/>
      </c>
      <c r="AH55" s="183" t="str">
        <f>IF(AH53="","",VLOOKUP(AH53,'シフト記号表（勤務時間帯）'!$D$6:$Z$47,23,FALSE))</f>
        <v/>
      </c>
      <c r="AI55" s="181" t="str">
        <f>IF(AI53="","",VLOOKUP(AI53,'シフト記号表（勤務時間帯）'!$D$6:$Z$47,23,FALSE))</f>
        <v/>
      </c>
      <c r="AJ55" s="182" t="str">
        <f>IF(AJ53="","",VLOOKUP(AJ53,'シフト記号表（勤務時間帯）'!$D$6:$Z$47,23,FALSE))</f>
        <v/>
      </c>
      <c r="AK55" s="182" t="str">
        <f>IF(AK53="","",VLOOKUP(AK53,'シフト記号表（勤務時間帯）'!$D$6:$Z$47,23,FALSE))</f>
        <v/>
      </c>
      <c r="AL55" s="182" t="str">
        <f>IF(AL53="","",VLOOKUP(AL53,'シフト記号表（勤務時間帯）'!$D$6:$Z$47,23,FALSE))</f>
        <v/>
      </c>
      <c r="AM55" s="182" t="str">
        <f>IF(AM53="","",VLOOKUP(AM53,'シフト記号表（勤務時間帯）'!$D$6:$Z$47,23,FALSE))</f>
        <v/>
      </c>
      <c r="AN55" s="182" t="str">
        <f>IF(AN53="","",VLOOKUP(AN53,'シフト記号表（勤務時間帯）'!$D$6:$Z$47,23,FALSE))</f>
        <v/>
      </c>
      <c r="AO55" s="183" t="str">
        <f>IF(AO53="","",VLOOKUP(AO53,'シフト記号表（勤務時間帯）'!$D$6:$Z$47,23,FALSE))</f>
        <v/>
      </c>
      <c r="AP55" s="277">
        <f>SUM(N55:AO55)</f>
        <v>0</v>
      </c>
      <c r="AQ55" s="278"/>
      <c r="AR55" s="279">
        <f>AP55/4</f>
        <v>0</v>
      </c>
      <c r="AS55" s="278"/>
      <c r="AT55" s="271"/>
      <c r="AU55" s="272"/>
      <c r="AV55" s="272"/>
      <c r="AW55" s="272"/>
      <c r="AX55" s="273"/>
    </row>
    <row r="56" spans="2:50" ht="20.25" customHeight="1" x14ac:dyDescent="0.4">
      <c r="B56" s="118"/>
      <c r="C56" s="246"/>
      <c r="D56" s="247"/>
      <c r="E56" s="248"/>
      <c r="F56" s="164"/>
      <c r="G56" s="160"/>
      <c r="H56" s="255"/>
      <c r="I56" s="21" t="s">
        <v>15</v>
      </c>
      <c r="J56" s="28"/>
      <c r="K56" s="28"/>
      <c r="L56" s="16"/>
      <c r="M56" s="54"/>
      <c r="N56" s="184"/>
      <c r="O56" s="185"/>
      <c r="P56" s="185"/>
      <c r="Q56" s="185"/>
      <c r="R56" s="185"/>
      <c r="S56" s="185"/>
      <c r="T56" s="186"/>
      <c r="U56" s="184"/>
      <c r="V56" s="185"/>
      <c r="W56" s="185"/>
      <c r="X56" s="185"/>
      <c r="Y56" s="185"/>
      <c r="Z56" s="185"/>
      <c r="AA56" s="186"/>
      <c r="AB56" s="184"/>
      <c r="AC56" s="185"/>
      <c r="AD56" s="185"/>
      <c r="AE56" s="185"/>
      <c r="AF56" s="185"/>
      <c r="AG56" s="185"/>
      <c r="AH56" s="186"/>
      <c r="AI56" s="184"/>
      <c r="AJ56" s="185"/>
      <c r="AK56" s="185"/>
      <c r="AL56" s="185"/>
      <c r="AM56" s="185"/>
      <c r="AN56" s="185"/>
      <c r="AO56" s="186"/>
      <c r="AP56" s="258"/>
      <c r="AQ56" s="259"/>
      <c r="AR56" s="264"/>
      <c r="AS56" s="259"/>
      <c r="AT56" s="265"/>
      <c r="AU56" s="266"/>
      <c r="AV56" s="266"/>
      <c r="AW56" s="266"/>
      <c r="AX56" s="267"/>
    </row>
    <row r="57" spans="2:50" ht="20.25" customHeight="1" x14ac:dyDescent="0.4">
      <c r="B57" s="114">
        <f>B54+1</f>
        <v>14</v>
      </c>
      <c r="C57" s="249"/>
      <c r="D57" s="250"/>
      <c r="E57" s="251"/>
      <c r="F57" s="164">
        <f>C56</f>
        <v>0</v>
      </c>
      <c r="G57" s="160"/>
      <c r="H57" s="256"/>
      <c r="I57" s="23" t="s">
        <v>62</v>
      </c>
      <c r="J57" s="24"/>
      <c r="K57" s="24"/>
      <c r="L57" s="19"/>
      <c r="M57" s="49"/>
      <c r="N57" s="178" t="str">
        <f>IF(N56="","",VLOOKUP(N56,'シフト記号表（勤務時間帯）'!$D$6:$X$47,21,FALSE))</f>
        <v/>
      </c>
      <c r="O57" s="179" t="str">
        <f>IF(O56="","",VLOOKUP(O56,'シフト記号表（勤務時間帯）'!$D$6:$X$47,21,FALSE))</f>
        <v/>
      </c>
      <c r="P57" s="179" t="str">
        <f>IF(P56="","",VLOOKUP(P56,'シフト記号表（勤務時間帯）'!$D$6:$X$47,21,FALSE))</f>
        <v/>
      </c>
      <c r="Q57" s="179" t="str">
        <f>IF(Q56="","",VLOOKUP(Q56,'シフト記号表（勤務時間帯）'!$D$6:$X$47,21,FALSE))</f>
        <v/>
      </c>
      <c r="R57" s="179" t="str">
        <f>IF(R56="","",VLOOKUP(R56,'シフト記号表（勤務時間帯）'!$D$6:$X$47,21,FALSE))</f>
        <v/>
      </c>
      <c r="S57" s="179" t="str">
        <f>IF(S56="","",VLOOKUP(S56,'シフト記号表（勤務時間帯）'!$D$6:$X$47,21,FALSE))</f>
        <v/>
      </c>
      <c r="T57" s="180" t="str">
        <f>IF(T56="","",VLOOKUP(T56,'シフト記号表（勤務時間帯）'!$D$6:$X$47,21,FALSE))</f>
        <v/>
      </c>
      <c r="U57" s="178" t="str">
        <f>IF(U56="","",VLOOKUP(U56,'シフト記号表（勤務時間帯）'!$D$6:$X$47,21,FALSE))</f>
        <v/>
      </c>
      <c r="V57" s="179" t="str">
        <f>IF(V56="","",VLOOKUP(V56,'シフト記号表（勤務時間帯）'!$D$6:$X$47,21,FALSE))</f>
        <v/>
      </c>
      <c r="W57" s="179" t="str">
        <f>IF(W56="","",VLOOKUP(W56,'シフト記号表（勤務時間帯）'!$D$6:$X$47,21,FALSE))</f>
        <v/>
      </c>
      <c r="X57" s="179" t="str">
        <f>IF(X56="","",VLOOKUP(X56,'シフト記号表（勤務時間帯）'!$D$6:$X$47,21,FALSE))</f>
        <v/>
      </c>
      <c r="Y57" s="179" t="str">
        <f>IF(Y56="","",VLOOKUP(Y56,'シフト記号表（勤務時間帯）'!$D$6:$X$47,21,FALSE))</f>
        <v/>
      </c>
      <c r="Z57" s="179" t="str">
        <f>IF(Z56="","",VLOOKUP(Z56,'シフト記号表（勤務時間帯）'!$D$6:$X$47,21,FALSE))</f>
        <v/>
      </c>
      <c r="AA57" s="180" t="str">
        <f>IF(AA56="","",VLOOKUP(AA56,'シフト記号表（勤務時間帯）'!$D$6:$X$47,21,FALSE))</f>
        <v/>
      </c>
      <c r="AB57" s="178" t="str">
        <f>IF(AB56="","",VLOOKUP(AB56,'シフト記号表（勤務時間帯）'!$D$6:$X$47,21,FALSE))</f>
        <v/>
      </c>
      <c r="AC57" s="179" t="str">
        <f>IF(AC56="","",VLOOKUP(AC56,'シフト記号表（勤務時間帯）'!$D$6:$X$47,21,FALSE))</f>
        <v/>
      </c>
      <c r="AD57" s="179" t="str">
        <f>IF(AD56="","",VLOOKUP(AD56,'シフト記号表（勤務時間帯）'!$D$6:$X$47,21,FALSE))</f>
        <v/>
      </c>
      <c r="AE57" s="179" t="str">
        <f>IF(AE56="","",VLOOKUP(AE56,'シフト記号表（勤務時間帯）'!$D$6:$X$47,21,FALSE))</f>
        <v/>
      </c>
      <c r="AF57" s="179" t="str">
        <f>IF(AF56="","",VLOOKUP(AF56,'シフト記号表（勤務時間帯）'!$D$6:$X$47,21,FALSE))</f>
        <v/>
      </c>
      <c r="AG57" s="179" t="str">
        <f>IF(AG56="","",VLOOKUP(AG56,'シフト記号表（勤務時間帯）'!$D$6:$X$47,21,FALSE))</f>
        <v/>
      </c>
      <c r="AH57" s="180" t="str">
        <f>IF(AH56="","",VLOOKUP(AH56,'シフト記号表（勤務時間帯）'!$D$6:$X$47,21,FALSE))</f>
        <v/>
      </c>
      <c r="AI57" s="178" t="str">
        <f>IF(AI56="","",VLOOKUP(AI56,'シフト記号表（勤務時間帯）'!$D$6:$X$47,21,FALSE))</f>
        <v/>
      </c>
      <c r="AJ57" s="179" t="str">
        <f>IF(AJ56="","",VLOOKUP(AJ56,'シフト記号表（勤務時間帯）'!$D$6:$X$47,21,FALSE))</f>
        <v/>
      </c>
      <c r="AK57" s="179" t="str">
        <f>IF(AK56="","",VLOOKUP(AK56,'シフト記号表（勤務時間帯）'!$D$6:$X$47,21,FALSE))</f>
        <v/>
      </c>
      <c r="AL57" s="179" t="str">
        <f>IF(AL56="","",VLOOKUP(AL56,'シフト記号表（勤務時間帯）'!$D$6:$X$47,21,FALSE))</f>
        <v/>
      </c>
      <c r="AM57" s="179" t="str">
        <f>IF(AM56="","",VLOOKUP(AM56,'シフト記号表（勤務時間帯）'!$D$6:$X$47,21,FALSE))</f>
        <v/>
      </c>
      <c r="AN57" s="179" t="str">
        <f>IF(AN56="","",VLOOKUP(AN56,'シフト記号表（勤務時間帯）'!$D$6:$X$47,21,FALSE))</f>
        <v/>
      </c>
      <c r="AO57" s="180" t="str">
        <f>IF(AO56="","",VLOOKUP(AO56,'シフト記号表（勤務時間帯）'!$D$6:$X$47,21,FALSE))</f>
        <v/>
      </c>
      <c r="AP57" s="274">
        <f>SUM(N57:AO57)</f>
        <v>0</v>
      </c>
      <c r="AQ57" s="275"/>
      <c r="AR57" s="276">
        <f>AP57/4</f>
        <v>0</v>
      </c>
      <c r="AS57" s="275"/>
      <c r="AT57" s="268"/>
      <c r="AU57" s="269"/>
      <c r="AV57" s="269"/>
      <c r="AW57" s="269"/>
      <c r="AX57" s="270"/>
    </row>
    <row r="58" spans="2:50" ht="20.25" customHeight="1" x14ac:dyDescent="0.4">
      <c r="B58" s="116"/>
      <c r="C58" s="260"/>
      <c r="D58" s="261"/>
      <c r="E58" s="262"/>
      <c r="F58" s="165"/>
      <c r="G58" s="161">
        <f>C56</f>
        <v>0</v>
      </c>
      <c r="H58" s="263"/>
      <c r="I58" s="37" t="s">
        <v>63</v>
      </c>
      <c r="J58" s="38"/>
      <c r="K58" s="38"/>
      <c r="L58" s="39"/>
      <c r="M58" s="55"/>
      <c r="N58" s="181" t="str">
        <f>IF(N56="","",VLOOKUP(N56,'シフト記号表（勤務時間帯）'!$D$6:$Z$47,23,FALSE))</f>
        <v/>
      </c>
      <c r="O58" s="182" t="str">
        <f>IF(O56="","",VLOOKUP(O56,'シフト記号表（勤務時間帯）'!$D$6:$Z$47,23,FALSE))</f>
        <v/>
      </c>
      <c r="P58" s="182" t="str">
        <f>IF(P56="","",VLOOKUP(P56,'シフト記号表（勤務時間帯）'!$D$6:$Z$47,23,FALSE))</f>
        <v/>
      </c>
      <c r="Q58" s="182" t="str">
        <f>IF(Q56="","",VLOOKUP(Q56,'シフト記号表（勤務時間帯）'!$D$6:$Z$47,23,FALSE))</f>
        <v/>
      </c>
      <c r="R58" s="182" t="str">
        <f>IF(R56="","",VLOOKUP(R56,'シフト記号表（勤務時間帯）'!$D$6:$Z$47,23,FALSE))</f>
        <v/>
      </c>
      <c r="S58" s="182" t="str">
        <f>IF(S56="","",VLOOKUP(S56,'シフト記号表（勤務時間帯）'!$D$6:$Z$47,23,FALSE))</f>
        <v/>
      </c>
      <c r="T58" s="183" t="str">
        <f>IF(T56="","",VLOOKUP(T56,'シフト記号表（勤務時間帯）'!$D$6:$Z$47,23,FALSE))</f>
        <v/>
      </c>
      <c r="U58" s="181" t="str">
        <f>IF(U56="","",VLOOKUP(U56,'シフト記号表（勤務時間帯）'!$D$6:$Z$47,23,FALSE))</f>
        <v/>
      </c>
      <c r="V58" s="182" t="str">
        <f>IF(V56="","",VLOOKUP(V56,'シフト記号表（勤務時間帯）'!$D$6:$Z$47,23,FALSE))</f>
        <v/>
      </c>
      <c r="W58" s="182" t="str">
        <f>IF(W56="","",VLOOKUP(W56,'シフト記号表（勤務時間帯）'!$D$6:$Z$47,23,FALSE))</f>
        <v/>
      </c>
      <c r="X58" s="182" t="str">
        <f>IF(X56="","",VLOOKUP(X56,'シフト記号表（勤務時間帯）'!$D$6:$Z$47,23,FALSE))</f>
        <v/>
      </c>
      <c r="Y58" s="182" t="str">
        <f>IF(Y56="","",VLOOKUP(Y56,'シフト記号表（勤務時間帯）'!$D$6:$Z$47,23,FALSE))</f>
        <v/>
      </c>
      <c r="Z58" s="182" t="str">
        <f>IF(Z56="","",VLOOKUP(Z56,'シフト記号表（勤務時間帯）'!$D$6:$Z$47,23,FALSE))</f>
        <v/>
      </c>
      <c r="AA58" s="183" t="str">
        <f>IF(AA56="","",VLOOKUP(AA56,'シフト記号表（勤務時間帯）'!$D$6:$Z$47,23,FALSE))</f>
        <v/>
      </c>
      <c r="AB58" s="181" t="str">
        <f>IF(AB56="","",VLOOKUP(AB56,'シフト記号表（勤務時間帯）'!$D$6:$Z$47,23,FALSE))</f>
        <v/>
      </c>
      <c r="AC58" s="182" t="str">
        <f>IF(AC56="","",VLOOKUP(AC56,'シフト記号表（勤務時間帯）'!$D$6:$Z$47,23,FALSE))</f>
        <v/>
      </c>
      <c r="AD58" s="182" t="str">
        <f>IF(AD56="","",VLOOKUP(AD56,'シフト記号表（勤務時間帯）'!$D$6:$Z$47,23,FALSE))</f>
        <v/>
      </c>
      <c r="AE58" s="182" t="str">
        <f>IF(AE56="","",VLOOKUP(AE56,'シフト記号表（勤務時間帯）'!$D$6:$Z$47,23,FALSE))</f>
        <v/>
      </c>
      <c r="AF58" s="182" t="str">
        <f>IF(AF56="","",VLOOKUP(AF56,'シフト記号表（勤務時間帯）'!$D$6:$Z$47,23,FALSE))</f>
        <v/>
      </c>
      <c r="AG58" s="182" t="str">
        <f>IF(AG56="","",VLOOKUP(AG56,'シフト記号表（勤務時間帯）'!$D$6:$Z$47,23,FALSE))</f>
        <v/>
      </c>
      <c r="AH58" s="183" t="str">
        <f>IF(AH56="","",VLOOKUP(AH56,'シフト記号表（勤務時間帯）'!$D$6:$Z$47,23,FALSE))</f>
        <v/>
      </c>
      <c r="AI58" s="181" t="str">
        <f>IF(AI56="","",VLOOKUP(AI56,'シフト記号表（勤務時間帯）'!$D$6:$Z$47,23,FALSE))</f>
        <v/>
      </c>
      <c r="AJ58" s="182" t="str">
        <f>IF(AJ56="","",VLOOKUP(AJ56,'シフト記号表（勤務時間帯）'!$D$6:$Z$47,23,FALSE))</f>
        <v/>
      </c>
      <c r="AK58" s="182" t="str">
        <f>IF(AK56="","",VLOOKUP(AK56,'シフト記号表（勤務時間帯）'!$D$6:$Z$47,23,FALSE))</f>
        <v/>
      </c>
      <c r="AL58" s="182" t="str">
        <f>IF(AL56="","",VLOOKUP(AL56,'シフト記号表（勤務時間帯）'!$D$6:$Z$47,23,FALSE))</f>
        <v/>
      </c>
      <c r="AM58" s="182" t="str">
        <f>IF(AM56="","",VLOOKUP(AM56,'シフト記号表（勤務時間帯）'!$D$6:$Z$47,23,FALSE))</f>
        <v/>
      </c>
      <c r="AN58" s="182" t="str">
        <f>IF(AN56="","",VLOOKUP(AN56,'シフト記号表（勤務時間帯）'!$D$6:$Z$47,23,FALSE))</f>
        <v/>
      </c>
      <c r="AO58" s="183" t="str">
        <f>IF(AO56="","",VLOOKUP(AO56,'シフト記号表（勤務時間帯）'!$D$6:$Z$47,23,FALSE))</f>
        <v/>
      </c>
      <c r="AP58" s="277">
        <f>SUM(N58:AO58)</f>
        <v>0</v>
      </c>
      <c r="AQ58" s="278"/>
      <c r="AR58" s="279">
        <f>AP58/4</f>
        <v>0</v>
      </c>
      <c r="AS58" s="278"/>
      <c r="AT58" s="271"/>
      <c r="AU58" s="272"/>
      <c r="AV58" s="272"/>
      <c r="AW58" s="272"/>
      <c r="AX58" s="273"/>
    </row>
    <row r="59" spans="2:50" ht="20.25" customHeight="1" x14ac:dyDescent="0.4">
      <c r="B59" s="118"/>
      <c r="C59" s="246"/>
      <c r="D59" s="247"/>
      <c r="E59" s="248"/>
      <c r="F59" s="164"/>
      <c r="G59" s="160"/>
      <c r="H59" s="255"/>
      <c r="I59" s="21" t="s">
        <v>15</v>
      </c>
      <c r="J59" s="28"/>
      <c r="K59" s="28"/>
      <c r="L59" s="16"/>
      <c r="M59" s="54"/>
      <c r="N59" s="184"/>
      <c r="O59" s="185"/>
      <c r="P59" s="185"/>
      <c r="Q59" s="185"/>
      <c r="R59" s="185"/>
      <c r="S59" s="185"/>
      <c r="T59" s="186"/>
      <c r="U59" s="184"/>
      <c r="V59" s="185"/>
      <c r="W59" s="185"/>
      <c r="X59" s="185"/>
      <c r="Y59" s="185"/>
      <c r="Z59" s="185"/>
      <c r="AA59" s="186"/>
      <c r="AB59" s="184"/>
      <c r="AC59" s="185"/>
      <c r="AD59" s="185"/>
      <c r="AE59" s="185"/>
      <c r="AF59" s="185"/>
      <c r="AG59" s="185"/>
      <c r="AH59" s="186"/>
      <c r="AI59" s="184"/>
      <c r="AJ59" s="185"/>
      <c r="AK59" s="185"/>
      <c r="AL59" s="185"/>
      <c r="AM59" s="185"/>
      <c r="AN59" s="185"/>
      <c r="AO59" s="186"/>
      <c r="AP59" s="258"/>
      <c r="AQ59" s="259"/>
      <c r="AR59" s="264"/>
      <c r="AS59" s="259"/>
      <c r="AT59" s="265"/>
      <c r="AU59" s="266"/>
      <c r="AV59" s="266"/>
      <c r="AW59" s="266"/>
      <c r="AX59" s="267"/>
    </row>
    <row r="60" spans="2:50" ht="20.25" customHeight="1" x14ac:dyDescent="0.4">
      <c r="B60" s="114">
        <f>B57+1</f>
        <v>15</v>
      </c>
      <c r="C60" s="249"/>
      <c r="D60" s="250"/>
      <c r="E60" s="251"/>
      <c r="F60" s="164">
        <f>C59</f>
        <v>0</v>
      </c>
      <c r="G60" s="160"/>
      <c r="H60" s="256"/>
      <c r="I60" s="23" t="s">
        <v>62</v>
      </c>
      <c r="J60" s="24"/>
      <c r="K60" s="24"/>
      <c r="L60" s="19"/>
      <c r="M60" s="49"/>
      <c r="N60" s="178" t="str">
        <f>IF(N59="","",VLOOKUP(N59,'シフト記号表（勤務時間帯）'!$D$6:$X$47,21,FALSE))</f>
        <v/>
      </c>
      <c r="O60" s="179" t="str">
        <f>IF(O59="","",VLOOKUP(O59,'シフト記号表（勤務時間帯）'!$D$6:$X$47,21,FALSE))</f>
        <v/>
      </c>
      <c r="P60" s="179" t="str">
        <f>IF(P59="","",VLOOKUP(P59,'シフト記号表（勤務時間帯）'!$D$6:$X$47,21,FALSE))</f>
        <v/>
      </c>
      <c r="Q60" s="179" t="str">
        <f>IF(Q59="","",VLOOKUP(Q59,'シフト記号表（勤務時間帯）'!$D$6:$X$47,21,FALSE))</f>
        <v/>
      </c>
      <c r="R60" s="179" t="str">
        <f>IF(R59="","",VLOOKUP(R59,'シフト記号表（勤務時間帯）'!$D$6:$X$47,21,FALSE))</f>
        <v/>
      </c>
      <c r="S60" s="179" t="str">
        <f>IF(S59="","",VLOOKUP(S59,'シフト記号表（勤務時間帯）'!$D$6:$X$47,21,FALSE))</f>
        <v/>
      </c>
      <c r="T60" s="180" t="str">
        <f>IF(T59="","",VLOOKUP(T59,'シフト記号表（勤務時間帯）'!$D$6:$X$47,21,FALSE))</f>
        <v/>
      </c>
      <c r="U60" s="178" t="str">
        <f>IF(U59="","",VLOOKUP(U59,'シフト記号表（勤務時間帯）'!$D$6:$X$47,21,FALSE))</f>
        <v/>
      </c>
      <c r="V60" s="179" t="str">
        <f>IF(V59="","",VLOOKUP(V59,'シフト記号表（勤務時間帯）'!$D$6:$X$47,21,FALSE))</f>
        <v/>
      </c>
      <c r="W60" s="179" t="str">
        <f>IF(W59="","",VLOOKUP(W59,'シフト記号表（勤務時間帯）'!$D$6:$X$47,21,FALSE))</f>
        <v/>
      </c>
      <c r="X60" s="179" t="str">
        <f>IF(X59="","",VLOOKUP(X59,'シフト記号表（勤務時間帯）'!$D$6:$X$47,21,FALSE))</f>
        <v/>
      </c>
      <c r="Y60" s="179" t="str">
        <f>IF(Y59="","",VLOOKUP(Y59,'シフト記号表（勤務時間帯）'!$D$6:$X$47,21,FALSE))</f>
        <v/>
      </c>
      <c r="Z60" s="179" t="str">
        <f>IF(Z59="","",VLOOKUP(Z59,'シフト記号表（勤務時間帯）'!$D$6:$X$47,21,FALSE))</f>
        <v/>
      </c>
      <c r="AA60" s="180" t="str">
        <f>IF(AA59="","",VLOOKUP(AA59,'シフト記号表（勤務時間帯）'!$D$6:$X$47,21,FALSE))</f>
        <v/>
      </c>
      <c r="AB60" s="178" t="str">
        <f>IF(AB59="","",VLOOKUP(AB59,'シフト記号表（勤務時間帯）'!$D$6:$X$47,21,FALSE))</f>
        <v/>
      </c>
      <c r="AC60" s="179" t="str">
        <f>IF(AC59="","",VLOOKUP(AC59,'シフト記号表（勤務時間帯）'!$D$6:$X$47,21,FALSE))</f>
        <v/>
      </c>
      <c r="AD60" s="179" t="str">
        <f>IF(AD59="","",VLOOKUP(AD59,'シフト記号表（勤務時間帯）'!$D$6:$X$47,21,FALSE))</f>
        <v/>
      </c>
      <c r="AE60" s="179" t="str">
        <f>IF(AE59="","",VLOOKUP(AE59,'シフト記号表（勤務時間帯）'!$D$6:$X$47,21,FALSE))</f>
        <v/>
      </c>
      <c r="AF60" s="179" t="str">
        <f>IF(AF59="","",VLOOKUP(AF59,'シフト記号表（勤務時間帯）'!$D$6:$X$47,21,FALSE))</f>
        <v/>
      </c>
      <c r="AG60" s="179" t="str">
        <f>IF(AG59="","",VLOOKUP(AG59,'シフト記号表（勤務時間帯）'!$D$6:$X$47,21,FALSE))</f>
        <v/>
      </c>
      <c r="AH60" s="180" t="str">
        <f>IF(AH59="","",VLOOKUP(AH59,'シフト記号表（勤務時間帯）'!$D$6:$X$47,21,FALSE))</f>
        <v/>
      </c>
      <c r="AI60" s="178" t="str">
        <f>IF(AI59="","",VLOOKUP(AI59,'シフト記号表（勤務時間帯）'!$D$6:$X$47,21,FALSE))</f>
        <v/>
      </c>
      <c r="AJ60" s="179" t="str">
        <f>IF(AJ59="","",VLOOKUP(AJ59,'シフト記号表（勤務時間帯）'!$D$6:$X$47,21,FALSE))</f>
        <v/>
      </c>
      <c r="AK60" s="179" t="str">
        <f>IF(AK59="","",VLOOKUP(AK59,'シフト記号表（勤務時間帯）'!$D$6:$X$47,21,FALSE))</f>
        <v/>
      </c>
      <c r="AL60" s="179" t="str">
        <f>IF(AL59="","",VLOOKUP(AL59,'シフト記号表（勤務時間帯）'!$D$6:$X$47,21,FALSE))</f>
        <v/>
      </c>
      <c r="AM60" s="179" t="str">
        <f>IF(AM59="","",VLOOKUP(AM59,'シフト記号表（勤務時間帯）'!$D$6:$X$47,21,FALSE))</f>
        <v/>
      </c>
      <c r="AN60" s="179" t="str">
        <f>IF(AN59="","",VLOOKUP(AN59,'シフト記号表（勤務時間帯）'!$D$6:$X$47,21,FALSE))</f>
        <v/>
      </c>
      <c r="AO60" s="180" t="str">
        <f>IF(AO59="","",VLOOKUP(AO59,'シフト記号表（勤務時間帯）'!$D$6:$X$47,21,FALSE))</f>
        <v/>
      </c>
      <c r="AP60" s="274">
        <f>SUM(N60:AO60)</f>
        <v>0</v>
      </c>
      <c r="AQ60" s="275"/>
      <c r="AR60" s="276">
        <f>AP60/4</f>
        <v>0</v>
      </c>
      <c r="AS60" s="275"/>
      <c r="AT60" s="268"/>
      <c r="AU60" s="269"/>
      <c r="AV60" s="269"/>
      <c r="AW60" s="269"/>
      <c r="AX60" s="270"/>
    </row>
    <row r="61" spans="2:50" ht="20.25" customHeight="1" x14ac:dyDescent="0.4">
      <c r="B61" s="116"/>
      <c r="C61" s="260"/>
      <c r="D61" s="261"/>
      <c r="E61" s="262"/>
      <c r="F61" s="165"/>
      <c r="G61" s="161">
        <f>C59</f>
        <v>0</v>
      </c>
      <c r="H61" s="263"/>
      <c r="I61" s="37" t="s">
        <v>63</v>
      </c>
      <c r="J61" s="38"/>
      <c r="K61" s="38"/>
      <c r="L61" s="39"/>
      <c r="M61" s="55"/>
      <c r="N61" s="181" t="str">
        <f>IF(N59="","",VLOOKUP(N59,'シフト記号表（勤務時間帯）'!$D$6:$Z$47,23,FALSE))</f>
        <v/>
      </c>
      <c r="O61" s="182" t="str">
        <f>IF(O59="","",VLOOKUP(O59,'シフト記号表（勤務時間帯）'!$D$6:$Z$47,23,FALSE))</f>
        <v/>
      </c>
      <c r="P61" s="182" t="str">
        <f>IF(P59="","",VLOOKUP(P59,'シフト記号表（勤務時間帯）'!$D$6:$Z$47,23,FALSE))</f>
        <v/>
      </c>
      <c r="Q61" s="182" t="str">
        <f>IF(Q59="","",VLOOKUP(Q59,'シフト記号表（勤務時間帯）'!$D$6:$Z$47,23,FALSE))</f>
        <v/>
      </c>
      <c r="R61" s="182" t="str">
        <f>IF(R59="","",VLOOKUP(R59,'シフト記号表（勤務時間帯）'!$D$6:$Z$47,23,FALSE))</f>
        <v/>
      </c>
      <c r="S61" s="182" t="str">
        <f>IF(S59="","",VLOOKUP(S59,'シフト記号表（勤務時間帯）'!$D$6:$Z$47,23,FALSE))</f>
        <v/>
      </c>
      <c r="T61" s="183" t="str">
        <f>IF(T59="","",VLOOKUP(T59,'シフト記号表（勤務時間帯）'!$D$6:$Z$47,23,FALSE))</f>
        <v/>
      </c>
      <c r="U61" s="181" t="str">
        <f>IF(U59="","",VLOOKUP(U59,'シフト記号表（勤務時間帯）'!$D$6:$Z$47,23,FALSE))</f>
        <v/>
      </c>
      <c r="V61" s="182" t="str">
        <f>IF(V59="","",VLOOKUP(V59,'シフト記号表（勤務時間帯）'!$D$6:$Z$47,23,FALSE))</f>
        <v/>
      </c>
      <c r="W61" s="182" t="str">
        <f>IF(W59="","",VLOOKUP(W59,'シフト記号表（勤務時間帯）'!$D$6:$Z$47,23,FALSE))</f>
        <v/>
      </c>
      <c r="X61" s="182" t="str">
        <f>IF(X59="","",VLOOKUP(X59,'シフト記号表（勤務時間帯）'!$D$6:$Z$47,23,FALSE))</f>
        <v/>
      </c>
      <c r="Y61" s="182" t="str">
        <f>IF(Y59="","",VLOOKUP(Y59,'シフト記号表（勤務時間帯）'!$D$6:$Z$47,23,FALSE))</f>
        <v/>
      </c>
      <c r="Z61" s="182" t="str">
        <f>IF(Z59="","",VLOOKUP(Z59,'シフト記号表（勤務時間帯）'!$D$6:$Z$47,23,FALSE))</f>
        <v/>
      </c>
      <c r="AA61" s="183" t="str">
        <f>IF(AA59="","",VLOOKUP(AA59,'シフト記号表（勤務時間帯）'!$D$6:$Z$47,23,FALSE))</f>
        <v/>
      </c>
      <c r="AB61" s="181" t="str">
        <f>IF(AB59="","",VLOOKUP(AB59,'シフト記号表（勤務時間帯）'!$D$6:$Z$47,23,FALSE))</f>
        <v/>
      </c>
      <c r="AC61" s="182" t="str">
        <f>IF(AC59="","",VLOOKUP(AC59,'シフト記号表（勤務時間帯）'!$D$6:$Z$47,23,FALSE))</f>
        <v/>
      </c>
      <c r="AD61" s="182" t="str">
        <f>IF(AD59="","",VLOOKUP(AD59,'シフト記号表（勤務時間帯）'!$D$6:$Z$47,23,FALSE))</f>
        <v/>
      </c>
      <c r="AE61" s="182" t="str">
        <f>IF(AE59="","",VLOOKUP(AE59,'シフト記号表（勤務時間帯）'!$D$6:$Z$47,23,FALSE))</f>
        <v/>
      </c>
      <c r="AF61" s="182" t="str">
        <f>IF(AF59="","",VLOOKUP(AF59,'シフト記号表（勤務時間帯）'!$D$6:$Z$47,23,FALSE))</f>
        <v/>
      </c>
      <c r="AG61" s="182" t="str">
        <f>IF(AG59="","",VLOOKUP(AG59,'シフト記号表（勤務時間帯）'!$D$6:$Z$47,23,FALSE))</f>
        <v/>
      </c>
      <c r="AH61" s="183" t="str">
        <f>IF(AH59="","",VLOOKUP(AH59,'シフト記号表（勤務時間帯）'!$D$6:$Z$47,23,FALSE))</f>
        <v/>
      </c>
      <c r="AI61" s="181" t="str">
        <f>IF(AI59="","",VLOOKUP(AI59,'シフト記号表（勤務時間帯）'!$D$6:$Z$47,23,FALSE))</f>
        <v/>
      </c>
      <c r="AJ61" s="182" t="str">
        <f>IF(AJ59="","",VLOOKUP(AJ59,'シフト記号表（勤務時間帯）'!$D$6:$Z$47,23,FALSE))</f>
        <v/>
      </c>
      <c r="AK61" s="182" t="str">
        <f>IF(AK59="","",VLOOKUP(AK59,'シフト記号表（勤務時間帯）'!$D$6:$Z$47,23,FALSE))</f>
        <v/>
      </c>
      <c r="AL61" s="182" t="str">
        <f>IF(AL59="","",VLOOKUP(AL59,'シフト記号表（勤務時間帯）'!$D$6:$Z$47,23,FALSE))</f>
        <v/>
      </c>
      <c r="AM61" s="182" t="str">
        <f>IF(AM59="","",VLOOKUP(AM59,'シフト記号表（勤務時間帯）'!$D$6:$Z$47,23,FALSE))</f>
        <v/>
      </c>
      <c r="AN61" s="182" t="str">
        <f>IF(AN59="","",VLOOKUP(AN59,'シフト記号表（勤務時間帯）'!$D$6:$Z$47,23,FALSE))</f>
        <v/>
      </c>
      <c r="AO61" s="183" t="str">
        <f>IF(AO59="","",VLOOKUP(AO59,'シフト記号表（勤務時間帯）'!$D$6:$Z$47,23,FALSE))</f>
        <v/>
      </c>
      <c r="AP61" s="277">
        <f>SUM(N61:AO61)</f>
        <v>0</v>
      </c>
      <c r="AQ61" s="278"/>
      <c r="AR61" s="279">
        <f>AP61/4</f>
        <v>0</v>
      </c>
      <c r="AS61" s="278"/>
      <c r="AT61" s="271"/>
      <c r="AU61" s="272"/>
      <c r="AV61" s="272"/>
      <c r="AW61" s="272"/>
      <c r="AX61" s="273"/>
    </row>
    <row r="62" spans="2:50" ht="20.25" customHeight="1" x14ac:dyDescent="0.4">
      <c r="B62" s="118"/>
      <c r="C62" s="246"/>
      <c r="D62" s="247"/>
      <c r="E62" s="248"/>
      <c r="F62" s="164"/>
      <c r="G62" s="160"/>
      <c r="H62" s="255"/>
      <c r="I62" s="40" t="s">
        <v>15</v>
      </c>
      <c r="J62" s="41"/>
      <c r="K62" s="41"/>
      <c r="L62" s="42"/>
      <c r="M62" s="56"/>
      <c r="N62" s="184"/>
      <c r="O62" s="185"/>
      <c r="P62" s="185"/>
      <c r="Q62" s="185"/>
      <c r="R62" s="185"/>
      <c r="S62" s="185"/>
      <c r="T62" s="186"/>
      <c r="U62" s="184"/>
      <c r="V62" s="185"/>
      <c r="W62" s="185"/>
      <c r="X62" s="185"/>
      <c r="Y62" s="185"/>
      <c r="Z62" s="185"/>
      <c r="AA62" s="186"/>
      <c r="AB62" s="184"/>
      <c r="AC62" s="185"/>
      <c r="AD62" s="185"/>
      <c r="AE62" s="185"/>
      <c r="AF62" s="185"/>
      <c r="AG62" s="185"/>
      <c r="AH62" s="186"/>
      <c r="AI62" s="184"/>
      <c r="AJ62" s="185"/>
      <c r="AK62" s="185"/>
      <c r="AL62" s="185"/>
      <c r="AM62" s="185"/>
      <c r="AN62" s="185"/>
      <c r="AO62" s="186"/>
      <c r="AP62" s="258"/>
      <c r="AQ62" s="259"/>
      <c r="AR62" s="264"/>
      <c r="AS62" s="259"/>
      <c r="AT62" s="265"/>
      <c r="AU62" s="266"/>
      <c r="AV62" s="266"/>
      <c r="AW62" s="266"/>
      <c r="AX62" s="267"/>
    </row>
    <row r="63" spans="2:50" ht="20.25" customHeight="1" x14ac:dyDescent="0.4">
      <c r="B63" s="114">
        <f>B60+1</f>
        <v>16</v>
      </c>
      <c r="C63" s="249"/>
      <c r="D63" s="250"/>
      <c r="E63" s="251"/>
      <c r="F63" s="164">
        <f>C62</f>
        <v>0</v>
      </c>
      <c r="G63" s="160"/>
      <c r="H63" s="256"/>
      <c r="I63" s="23" t="s">
        <v>62</v>
      </c>
      <c r="J63" s="24"/>
      <c r="K63" s="24"/>
      <c r="L63" s="19"/>
      <c r="M63" s="49"/>
      <c r="N63" s="178" t="str">
        <f>IF(N62="","",VLOOKUP(N62,'シフト記号表（勤務時間帯）'!$D$6:$X$47,21,FALSE))</f>
        <v/>
      </c>
      <c r="O63" s="179" t="str">
        <f>IF(O62="","",VLOOKUP(O62,'シフト記号表（勤務時間帯）'!$D$6:$X$47,21,FALSE))</f>
        <v/>
      </c>
      <c r="P63" s="179" t="str">
        <f>IF(P62="","",VLOOKUP(P62,'シフト記号表（勤務時間帯）'!$D$6:$X$47,21,FALSE))</f>
        <v/>
      </c>
      <c r="Q63" s="179" t="str">
        <f>IF(Q62="","",VLOOKUP(Q62,'シフト記号表（勤務時間帯）'!$D$6:$X$47,21,FALSE))</f>
        <v/>
      </c>
      <c r="R63" s="179" t="str">
        <f>IF(R62="","",VLOOKUP(R62,'シフト記号表（勤務時間帯）'!$D$6:$X$47,21,FALSE))</f>
        <v/>
      </c>
      <c r="S63" s="179" t="str">
        <f>IF(S62="","",VLOOKUP(S62,'シフト記号表（勤務時間帯）'!$D$6:$X$47,21,FALSE))</f>
        <v/>
      </c>
      <c r="T63" s="180" t="str">
        <f>IF(T62="","",VLOOKUP(T62,'シフト記号表（勤務時間帯）'!$D$6:$X$47,21,FALSE))</f>
        <v/>
      </c>
      <c r="U63" s="178" t="str">
        <f>IF(U62="","",VLOOKUP(U62,'シフト記号表（勤務時間帯）'!$D$6:$X$47,21,FALSE))</f>
        <v/>
      </c>
      <c r="V63" s="179" t="str">
        <f>IF(V62="","",VLOOKUP(V62,'シフト記号表（勤務時間帯）'!$D$6:$X$47,21,FALSE))</f>
        <v/>
      </c>
      <c r="W63" s="179" t="str">
        <f>IF(W62="","",VLOOKUP(W62,'シフト記号表（勤務時間帯）'!$D$6:$X$47,21,FALSE))</f>
        <v/>
      </c>
      <c r="X63" s="179" t="str">
        <f>IF(X62="","",VLOOKUP(X62,'シフト記号表（勤務時間帯）'!$D$6:$X$47,21,FALSE))</f>
        <v/>
      </c>
      <c r="Y63" s="179" t="str">
        <f>IF(Y62="","",VLOOKUP(Y62,'シフト記号表（勤務時間帯）'!$D$6:$X$47,21,FALSE))</f>
        <v/>
      </c>
      <c r="Z63" s="179" t="str">
        <f>IF(Z62="","",VLOOKUP(Z62,'シフト記号表（勤務時間帯）'!$D$6:$X$47,21,FALSE))</f>
        <v/>
      </c>
      <c r="AA63" s="180" t="str">
        <f>IF(AA62="","",VLOOKUP(AA62,'シフト記号表（勤務時間帯）'!$D$6:$X$47,21,FALSE))</f>
        <v/>
      </c>
      <c r="AB63" s="178" t="str">
        <f>IF(AB62="","",VLOOKUP(AB62,'シフト記号表（勤務時間帯）'!$D$6:$X$47,21,FALSE))</f>
        <v/>
      </c>
      <c r="AC63" s="179" t="str">
        <f>IF(AC62="","",VLOOKUP(AC62,'シフト記号表（勤務時間帯）'!$D$6:$X$47,21,FALSE))</f>
        <v/>
      </c>
      <c r="AD63" s="179" t="str">
        <f>IF(AD62="","",VLOOKUP(AD62,'シフト記号表（勤務時間帯）'!$D$6:$X$47,21,FALSE))</f>
        <v/>
      </c>
      <c r="AE63" s="179" t="str">
        <f>IF(AE62="","",VLOOKUP(AE62,'シフト記号表（勤務時間帯）'!$D$6:$X$47,21,FALSE))</f>
        <v/>
      </c>
      <c r="AF63" s="179" t="str">
        <f>IF(AF62="","",VLOOKUP(AF62,'シフト記号表（勤務時間帯）'!$D$6:$X$47,21,FALSE))</f>
        <v/>
      </c>
      <c r="AG63" s="179" t="str">
        <f>IF(AG62="","",VLOOKUP(AG62,'シフト記号表（勤務時間帯）'!$D$6:$X$47,21,FALSE))</f>
        <v/>
      </c>
      <c r="AH63" s="180" t="str">
        <f>IF(AH62="","",VLOOKUP(AH62,'シフト記号表（勤務時間帯）'!$D$6:$X$47,21,FALSE))</f>
        <v/>
      </c>
      <c r="AI63" s="178" t="str">
        <f>IF(AI62="","",VLOOKUP(AI62,'シフト記号表（勤務時間帯）'!$D$6:$X$47,21,FALSE))</f>
        <v/>
      </c>
      <c r="AJ63" s="179" t="str">
        <f>IF(AJ62="","",VLOOKUP(AJ62,'シフト記号表（勤務時間帯）'!$D$6:$X$47,21,FALSE))</f>
        <v/>
      </c>
      <c r="AK63" s="179" t="str">
        <f>IF(AK62="","",VLOOKUP(AK62,'シフト記号表（勤務時間帯）'!$D$6:$X$47,21,FALSE))</f>
        <v/>
      </c>
      <c r="AL63" s="179" t="str">
        <f>IF(AL62="","",VLOOKUP(AL62,'シフト記号表（勤務時間帯）'!$D$6:$X$47,21,FALSE))</f>
        <v/>
      </c>
      <c r="AM63" s="179" t="str">
        <f>IF(AM62="","",VLOOKUP(AM62,'シフト記号表（勤務時間帯）'!$D$6:$X$47,21,FALSE))</f>
        <v/>
      </c>
      <c r="AN63" s="179" t="str">
        <f>IF(AN62="","",VLOOKUP(AN62,'シフト記号表（勤務時間帯）'!$D$6:$X$47,21,FALSE))</f>
        <v/>
      </c>
      <c r="AO63" s="180" t="str">
        <f>IF(AO62="","",VLOOKUP(AO62,'シフト記号表（勤務時間帯）'!$D$6:$X$47,21,FALSE))</f>
        <v/>
      </c>
      <c r="AP63" s="274">
        <f>SUM(N63:AO63)</f>
        <v>0</v>
      </c>
      <c r="AQ63" s="275"/>
      <c r="AR63" s="276">
        <f>AP63/4</f>
        <v>0</v>
      </c>
      <c r="AS63" s="275"/>
      <c r="AT63" s="268"/>
      <c r="AU63" s="269"/>
      <c r="AV63" s="269"/>
      <c r="AW63" s="269"/>
      <c r="AX63" s="270"/>
    </row>
    <row r="64" spans="2:50" ht="20.25" customHeight="1" thickBot="1" x14ac:dyDescent="0.45">
      <c r="B64" s="114"/>
      <c r="C64" s="252"/>
      <c r="D64" s="253"/>
      <c r="E64" s="254"/>
      <c r="F64" s="166"/>
      <c r="G64" s="162">
        <f>C62</f>
        <v>0</v>
      </c>
      <c r="H64" s="257"/>
      <c r="I64" s="57" t="s">
        <v>63</v>
      </c>
      <c r="J64" s="30"/>
      <c r="K64" s="30"/>
      <c r="L64" s="58"/>
      <c r="M64" s="59"/>
      <c r="N64" s="181" t="str">
        <f>IF(N62="","",VLOOKUP(N62,'シフト記号表（勤務時間帯）'!$D$6:$Z$47,23,FALSE))</f>
        <v/>
      </c>
      <c r="O64" s="182" t="str">
        <f>IF(O62="","",VLOOKUP(O62,'シフト記号表（勤務時間帯）'!$D$6:$Z$47,23,FALSE))</f>
        <v/>
      </c>
      <c r="P64" s="182" t="str">
        <f>IF(P62="","",VLOOKUP(P62,'シフト記号表（勤務時間帯）'!$D$6:$Z$47,23,FALSE))</f>
        <v/>
      </c>
      <c r="Q64" s="182" t="str">
        <f>IF(Q62="","",VLOOKUP(Q62,'シフト記号表（勤務時間帯）'!$D$6:$Z$47,23,FALSE))</f>
        <v/>
      </c>
      <c r="R64" s="182" t="str">
        <f>IF(R62="","",VLOOKUP(R62,'シフト記号表（勤務時間帯）'!$D$6:$Z$47,23,FALSE))</f>
        <v/>
      </c>
      <c r="S64" s="182" t="str">
        <f>IF(S62="","",VLOOKUP(S62,'シフト記号表（勤務時間帯）'!$D$6:$Z$47,23,FALSE))</f>
        <v/>
      </c>
      <c r="T64" s="183" t="str">
        <f>IF(T62="","",VLOOKUP(T62,'シフト記号表（勤務時間帯）'!$D$6:$Z$47,23,FALSE))</f>
        <v/>
      </c>
      <c r="U64" s="181" t="str">
        <f>IF(U62="","",VLOOKUP(U62,'シフト記号表（勤務時間帯）'!$D$6:$Z$47,23,FALSE))</f>
        <v/>
      </c>
      <c r="V64" s="182" t="str">
        <f>IF(V62="","",VLOOKUP(V62,'シフト記号表（勤務時間帯）'!$D$6:$Z$47,23,FALSE))</f>
        <v/>
      </c>
      <c r="W64" s="182" t="str">
        <f>IF(W62="","",VLOOKUP(W62,'シフト記号表（勤務時間帯）'!$D$6:$Z$47,23,FALSE))</f>
        <v/>
      </c>
      <c r="X64" s="182" t="str">
        <f>IF(X62="","",VLOOKUP(X62,'シフト記号表（勤務時間帯）'!$D$6:$Z$47,23,FALSE))</f>
        <v/>
      </c>
      <c r="Y64" s="182" t="str">
        <f>IF(Y62="","",VLOOKUP(Y62,'シフト記号表（勤務時間帯）'!$D$6:$Z$47,23,FALSE))</f>
        <v/>
      </c>
      <c r="Z64" s="182" t="str">
        <f>IF(Z62="","",VLOOKUP(Z62,'シフト記号表（勤務時間帯）'!$D$6:$Z$47,23,FALSE))</f>
        <v/>
      </c>
      <c r="AA64" s="183" t="str">
        <f>IF(AA62="","",VLOOKUP(AA62,'シフト記号表（勤務時間帯）'!$D$6:$Z$47,23,FALSE))</f>
        <v/>
      </c>
      <c r="AB64" s="181" t="str">
        <f>IF(AB62="","",VLOOKUP(AB62,'シフト記号表（勤務時間帯）'!$D$6:$Z$47,23,FALSE))</f>
        <v/>
      </c>
      <c r="AC64" s="182" t="str">
        <f>IF(AC62="","",VLOOKUP(AC62,'シフト記号表（勤務時間帯）'!$D$6:$Z$47,23,FALSE))</f>
        <v/>
      </c>
      <c r="AD64" s="182" t="str">
        <f>IF(AD62="","",VLOOKUP(AD62,'シフト記号表（勤務時間帯）'!$D$6:$Z$47,23,FALSE))</f>
        <v/>
      </c>
      <c r="AE64" s="182" t="str">
        <f>IF(AE62="","",VLOOKUP(AE62,'シフト記号表（勤務時間帯）'!$D$6:$Z$47,23,FALSE))</f>
        <v/>
      </c>
      <c r="AF64" s="182" t="str">
        <f>IF(AF62="","",VLOOKUP(AF62,'シフト記号表（勤務時間帯）'!$D$6:$Z$47,23,FALSE))</f>
        <v/>
      </c>
      <c r="AG64" s="182" t="str">
        <f>IF(AG62="","",VLOOKUP(AG62,'シフト記号表（勤務時間帯）'!$D$6:$Z$47,23,FALSE))</f>
        <v/>
      </c>
      <c r="AH64" s="183" t="str">
        <f>IF(AH62="","",VLOOKUP(AH62,'シフト記号表（勤務時間帯）'!$D$6:$Z$47,23,FALSE))</f>
        <v/>
      </c>
      <c r="AI64" s="181" t="str">
        <f>IF(AI62="","",VLOOKUP(AI62,'シフト記号表（勤務時間帯）'!$D$6:$Z$47,23,FALSE))</f>
        <v/>
      </c>
      <c r="AJ64" s="182" t="str">
        <f>IF(AJ62="","",VLOOKUP(AJ62,'シフト記号表（勤務時間帯）'!$D$6:$Z$47,23,FALSE))</f>
        <v/>
      </c>
      <c r="AK64" s="182" t="str">
        <f>IF(AK62="","",VLOOKUP(AK62,'シフト記号表（勤務時間帯）'!$D$6:$Z$47,23,FALSE))</f>
        <v/>
      </c>
      <c r="AL64" s="182" t="str">
        <f>IF(AL62="","",VLOOKUP(AL62,'シフト記号表（勤務時間帯）'!$D$6:$Z$47,23,FALSE))</f>
        <v/>
      </c>
      <c r="AM64" s="182" t="str">
        <f>IF(AM62="","",VLOOKUP(AM62,'シフト記号表（勤務時間帯）'!$D$6:$Z$47,23,FALSE))</f>
        <v/>
      </c>
      <c r="AN64" s="182" t="str">
        <f>IF(AN62="","",VLOOKUP(AN62,'シフト記号表（勤務時間帯）'!$D$6:$Z$47,23,FALSE))</f>
        <v/>
      </c>
      <c r="AO64" s="183" t="str">
        <f>IF(AO62="","",VLOOKUP(AO62,'シフト記号表（勤務時間帯）'!$D$6:$Z$47,23,FALSE))</f>
        <v/>
      </c>
      <c r="AP64" s="277">
        <f>SUM(N64:AO64)</f>
        <v>0</v>
      </c>
      <c r="AQ64" s="278"/>
      <c r="AR64" s="279">
        <f>AP64/4</f>
        <v>0</v>
      </c>
      <c r="AS64" s="278"/>
      <c r="AT64" s="268"/>
      <c r="AU64" s="269"/>
      <c r="AV64" s="269"/>
      <c r="AW64" s="269"/>
      <c r="AX64" s="270"/>
    </row>
    <row r="65" spans="2:50" ht="20.25" customHeight="1" x14ac:dyDescent="0.4">
      <c r="B65" s="217" t="s">
        <v>192</v>
      </c>
      <c r="C65" s="218"/>
      <c r="D65" s="218"/>
      <c r="E65" s="218"/>
      <c r="F65" s="218"/>
      <c r="G65" s="218"/>
      <c r="H65" s="218"/>
      <c r="I65" s="218"/>
      <c r="J65" s="218"/>
      <c r="K65" s="218"/>
      <c r="L65" s="218"/>
      <c r="M65" s="219"/>
      <c r="N65" s="187"/>
      <c r="O65" s="188"/>
      <c r="P65" s="188"/>
      <c r="Q65" s="188"/>
      <c r="R65" s="188"/>
      <c r="S65" s="188"/>
      <c r="T65" s="189"/>
      <c r="U65" s="190"/>
      <c r="V65" s="188"/>
      <c r="W65" s="188"/>
      <c r="X65" s="188"/>
      <c r="Y65" s="188"/>
      <c r="Z65" s="188"/>
      <c r="AA65" s="189"/>
      <c r="AB65" s="190"/>
      <c r="AC65" s="188"/>
      <c r="AD65" s="188"/>
      <c r="AE65" s="188"/>
      <c r="AF65" s="188"/>
      <c r="AG65" s="188"/>
      <c r="AH65" s="189"/>
      <c r="AI65" s="190"/>
      <c r="AJ65" s="188"/>
      <c r="AK65" s="188"/>
      <c r="AL65" s="188"/>
      <c r="AM65" s="188"/>
      <c r="AN65" s="188"/>
      <c r="AO65" s="189"/>
      <c r="AP65" s="220"/>
      <c r="AQ65" s="221"/>
      <c r="AR65" s="226"/>
      <c r="AS65" s="227"/>
      <c r="AT65" s="227"/>
      <c r="AU65" s="227"/>
      <c r="AV65" s="227"/>
      <c r="AW65" s="227"/>
      <c r="AX65" s="228"/>
    </row>
    <row r="66" spans="2:50" ht="20.25" customHeight="1" x14ac:dyDescent="0.4">
      <c r="B66" s="235" t="s">
        <v>193</v>
      </c>
      <c r="C66" s="236"/>
      <c r="D66" s="236"/>
      <c r="E66" s="236"/>
      <c r="F66" s="236"/>
      <c r="G66" s="236"/>
      <c r="H66" s="236"/>
      <c r="I66" s="236"/>
      <c r="J66" s="236"/>
      <c r="K66" s="236"/>
      <c r="L66" s="236"/>
      <c r="M66" s="237"/>
      <c r="N66" s="191"/>
      <c r="O66" s="192"/>
      <c r="P66" s="192"/>
      <c r="Q66" s="192"/>
      <c r="R66" s="192"/>
      <c r="S66" s="192"/>
      <c r="T66" s="193"/>
      <c r="U66" s="194"/>
      <c r="V66" s="192"/>
      <c r="W66" s="192"/>
      <c r="X66" s="192"/>
      <c r="Y66" s="192"/>
      <c r="Z66" s="192"/>
      <c r="AA66" s="193"/>
      <c r="AB66" s="194"/>
      <c r="AC66" s="192"/>
      <c r="AD66" s="192"/>
      <c r="AE66" s="192"/>
      <c r="AF66" s="192"/>
      <c r="AG66" s="192"/>
      <c r="AH66" s="193"/>
      <c r="AI66" s="194"/>
      <c r="AJ66" s="192"/>
      <c r="AK66" s="192"/>
      <c r="AL66" s="192"/>
      <c r="AM66" s="192"/>
      <c r="AN66" s="192"/>
      <c r="AO66" s="193"/>
      <c r="AP66" s="222"/>
      <c r="AQ66" s="223"/>
      <c r="AR66" s="229"/>
      <c r="AS66" s="230"/>
      <c r="AT66" s="230"/>
      <c r="AU66" s="230"/>
      <c r="AV66" s="230"/>
      <c r="AW66" s="230"/>
      <c r="AX66" s="231"/>
    </row>
    <row r="67" spans="2:50" ht="20.25" customHeight="1" x14ac:dyDescent="0.4">
      <c r="B67" s="235" t="s">
        <v>194</v>
      </c>
      <c r="C67" s="236"/>
      <c r="D67" s="236"/>
      <c r="E67" s="236"/>
      <c r="F67" s="236"/>
      <c r="G67" s="236"/>
      <c r="H67" s="236"/>
      <c r="I67" s="236"/>
      <c r="J67" s="236"/>
      <c r="K67" s="236"/>
      <c r="L67" s="236"/>
      <c r="M67" s="237"/>
      <c r="N67" s="191"/>
      <c r="O67" s="192"/>
      <c r="P67" s="192"/>
      <c r="Q67" s="192"/>
      <c r="R67" s="192"/>
      <c r="S67" s="192"/>
      <c r="T67" s="195"/>
      <c r="U67" s="196"/>
      <c r="V67" s="192"/>
      <c r="W67" s="192"/>
      <c r="X67" s="192"/>
      <c r="Y67" s="192"/>
      <c r="Z67" s="192"/>
      <c r="AA67" s="195"/>
      <c r="AB67" s="196"/>
      <c r="AC67" s="192"/>
      <c r="AD67" s="192"/>
      <c r="AE67" s="192"/>
      <c r="AF67" s="192"/>
      <c r="AG67" s="192"/>
      <c r="AH67" s="195"/>
      <c r="AI67" s="196"/>
      <c r="AJ67" s="192"/>
      <c r="AK67" s="192"/>
      <c r="AL67" s="192"/>
      <c r="AM67" s="192"/>
      <c r="AN67" s="192"/>
      <c r="AO67" s="195"/>
      <c r="AP67" s="224"/>
      <c r="AQ67" s="225"/>
      <c r="AR67" s="229"/>
      <c r="AS67" s="230"/>
      <c r="AT67" s="230"/>
      <c r="AU67" s="230"/>
      <c r="AV67" s="230"/>
      <c r="AW67" s="230"/>
      <c r="AX67" s="231"/>
    </row>
    <row r="68" spans="2:50" ht="20.25" customHeight="1" x14ac:dyDescent="0.4">
      <c r="B68" s="238" t="s">
        <v>195</v>
      </c>
      <c r="C68" s="236"/>
      <c r="D68" s="236"/>
      <c r="E68" s="236"/>
      <c r="F68" s="236"/>
      <c r="G68" s="236"/>
      <c r="H68" s="236"/>
      <c r="I68" s="236"/>
      <c r="J68" s="236"/>
      <c r="K68" s="236"/>
      <c r="L68" s="236"/>
      <c r="M68" s="237"/>
      <c r="N68" s="197" t="str">
        <f t="shared" ref="N68:AO68" si="0">IF(SUMIF($F$17:$F$64,"介護従業者",N17:N64)=0,"",SUMIF($F$17:$F$64,"介護従業者",N17:N64))</f>
        <v/>
      </c>
      <c r="O68" s="198" t="str">
        <f t="shared" si="0"/>
        <v/>
      </c>
      <c r="P68" s="198" t="str">
        <f t="shared" si="0"/>
        <v/>
      </c>
      <c r="Q68" s="198" t="str">
        <f t="shared" si="0"/>
        <v/>
      </c>
      <c r="R68" s="198" t="str">
        <f t="shared" si="0"/>
        <v/>
      </c>
      <c r="S68" s="198" t="str">
        <f t="shared" si="0"/>
        <v/>
      </c>
      <c r="T68" s="199" t="str">
        <f t="shared" si="0"/>
        <v/>
      </c>
      <c r="U68" s="197" t="str">
        <f t="shared" si="0"/>
        <v/>
      </c>
      <c r="V68" s="198" t="str">
        <f t="shared" si="0"/>
        <v/>
      </c>
      <c r="W68" s="198" t="str">
        <f t="shared" si="0"/>
        <v/>
      </c>
      <c r="X68" s="198" t="str">
        <f t="shared" si="0"/>
        <v/>
      </c>
      <c r="Y68" s="198" t="str">
        <f t="shared" si="0"/>
        <v/>
      </c>
      <c r="Z68" s="198" t="str">
        <f t="shared" si="0"/>
        <v/>
      </c>
      <c r="AA68" s="199" t="str">
        <f t="shared" si="0"/>
        <v/>
      </c>
      <c r="AB68" s="197" t="str">
        <f t="shared" si="0"/>
        <v/>
      </c>
      <c r="AC68" s="198" t="str">
        <f t="shared" si="0"/>
        <v/>
      </c>
      <c r="AD68" s="198" t="str">
        <f t="shared" si="0"/>
        <v/>
      </c>
      <c r="AE68" s="198" t="str">
        <f t="shared" si="0"/>
        <v/>
      </c>
      <c r="AF68" s="198" t="str">
        <f t="shared" si="0"/>
        <v/>
      </c>
      <c r="AG68" s="198" t="str">
        <f t="shared" si="0"/>
        <v/>
      </c>
      <c r="AH68" s="199" t="str">
        <f t="shared" si="0"/>
        <v/>
      </c>
      <c r="AI68" s="197" t="str">
        <f t="shared" si="0"/>
        <v/>
      </c>
      <c r="AJ68" s="198" t="str">
        <f t="shared" si="0"/>
        <v/>
      </c>
      <c r="AK68" s="198" t="str">
        <f t="shared" si="0"/>
        <v/>
      </c>
      <c r="AL68" s="198" t="str">
        <f t="shared" si="0"/>
        <v/>
      </c>
      <c r="AM68" s="198" t="str">
        <f t="shared" si="0"/>
        <v/>
      </c>
      <c r="AN68" s="198" t="str">
        <f t="shared" si="0"/>
        <v/>
      </c>
      <c r="AO68" s="199" t="str">
        <f t="shared" si="0"/>
        <v/>
      </c>
      <c r="AP68" s="239">
        <f>SUM(N68:AO68)</f>
        <v>0</v>
      </c>
      <c r="AQ68" s="240"/>
      <c r="AR68" s="229"/>
      <c r="AS68" s="230"/>
      <c r="AT68" s="230"/>
      <c r="AU68" s="230"/>
      <c r="AV68" s="230"/>
      <c r="AW68" s="230"/>
      <c r="AX68" s="231"/>
    </row>
    <row r="69" spans="2:50" ht="20.25" customHeight="1" thickBot="1" x14ac:dyDescent="0.45">
      <c r="B69" s="241" t="s">
        <v>196</v>
      </c>
      <c r="C69" s="242"/>
      <c r="D69" s="242"/>
      <c r="E69" s="242"/>
      <c r="F69" s="242"/>
      <c r="G69" s="242"/>
      <c r="H69" s="242"/>
      <c r="I69" s="242"/>
      <c r="J69" s="242"/>
      <c r="K69" s="242"/>
      <c r="L69" s="242"/>
      <c r="M69" s="243"/>
      <c r="N69" s="200" t="str">
        <f t="shared" ref="N69:AO69" si="1">IF(SUMIF($G$17:$G$64,"介護従業者",N17:N64)=0,"",SUMIF($G$17:$G$64,"介護従業者",N17:N64))</f>
        <v/>
      </c>
      <c r="O69" s="201" t="str">
        <f t="shared" si="1"/>
        <v/>
      </c>
      <c r="P69" s="201" t="str">
        <f t="shared" si="1"/>
        <v/>
      </c>
      <c r="Q69" s="201" t="str">
        <f t="shared" si="1"/>
        <v/>
      </c>
      <c r="R69" s="201" t="str">
        <f t="shared" si="1"/>
        <v/>
      </c>
      <c r="S69" s="201" t="str">
        <f t="shared" si="1"/>
        <v/>
      </c>
      <c r="T69" s="202" t="str">
        <f t="shared" si="1"/>
        <v/>
      </c>
      <c r="U69" s="203" t="str">
        <f t="shared" si="1"/>
        <v/>
      </c>
      <c r="V69" s="201" t="str">
        <f t="shared" si="1"/>
        <v/>
      </c>
      <c r="W69" s="201" t="str">
        <f t="shared" si="1"/>
        <v/>
      </c>
      <c r="X69" s="201" t="str">
        <f t="shared" si="1"/>
        <v/>
      </c>
      <c r="Y69" s="201" t="str">
        <f t="shared" si="1"/>
        <v/>
      </c>
      <c r="Z69" s="201" t="str">
        <f t="shared" si="1"/>
        <v/>
      </c>
      <c r="AA69" s="202" t="str">
        <f t="shared" si="1"/>
        <v/>
      </c>
      <c r="AB69" s="203" t="str">
        <f t="shared" si="1"/>
        <v/>
      </c>
      <c r="AC69" s="201" t="str">
        <f t="shared" si="1"/>
        <v/>
      </c>
      <c r="AD69" s="201" t="str">
        <f t="shared" si="1"/>
        <v/>
      </c>
      <c r="AE69" s="201" t="str">
        <f t="shared" si="1"/>
        <v/>
      </c>
      <c r="AF69" s="201" t="str">
        <f t="shared" si="1"/>
        <v/>
      </c>
      <c r="AG69" s="201" t="str">
        <f t="shared" si="1"/>
        <v/>
      </c>
      <c r="AH69" s="202" t="str">
        <f t="shared" si="1"/>
        <v/>
      </c>
      <c r="AI69" s="203" t="str">
        <f t="shared" si="1"/>
        <v/>
      </c>
      <c r="AJ69" s="201" t="str">
        <f t="shared" si="1"/>
        <v/>
      </c>
      <c r="AK69" s="201" t="str">
        <f t="shared" si="1"/>
        <v/>
      </c>
      <c r="AL69" s="201" t="str">
        <f t="shared" si="1"/>
        <v/>
      </c>
      <c r="AM69" s="201" t="str">
        <f t="shared" si="1"/>
        <v/>
      </c>
      <c r="AN69" s="201" t="str">
        <f t="shared" si="1"/>
        <v/>
      </c>
      <c r="AO69" s="202" t="str">
        <f t="shared" si="1"/>
        <v/>
      </c>
      <c r="AP69" s="244">
        <f>SUM(N69:AO69)</f>
        <v>0</v>
      </c>
      <c r="AQ69" s="245"/>
      <c r="AR69" s="232"/>
      <c r="AS69" s="233"/>
      <c r="AT69" s="233"/>
      <c r="AU69" s="233"/>
      <c r="AV69" s="233"/>
      <c r="AW69" s="233"/>
      <c r="AX69" s="234"/>
    </row>
    <row r="70" spans="2:50" s="43" customFormat="1" ht="20.25" customHeight="1" x14ac:dyDescent="0.4">
      <c r="C70" s="44"/>
      <c r="D70" s="44"/>
      <c r="E70" s="44"/>
      <c r="F70" s="44"/>
      <c r="G70" s="44"/>
      <c r="K70" s="46"/>
      <c r="AX70" s="45"/>
    </row>
    <row r="71" spans="2:50" ht="20.25" customHeight="1" x14ac:dyDescent="0.4"/>
    <row r="72" spans="2:50" ht="20.25" customHeight="1" x14ac:dyDescent="0.4"/>
    <row r="73" spans="2:50" ht="20.25" customHeight="1" x14ac:dyDescent="0.4"/>
    <row r="74" spans="2:50" ht="20.25" customHeight="1" x14ac:dyDescent="0.4"/>
    <row r="75" spans="2:50" ht="20.25" customHeight="1" x14ac:dyDescent="0.4"/>
    <row r="76" spans="2:50" ht="20.25" customHeight="1" x14ac:dyDescent="0.4"/>
    <row r="77" spans="2:50" ht="20.25" customHeight="1" x14ac:dyDescent="0.4"/>
    <row r="78" spans="2:50" ht="20.25" customHeight="1" x14ac:dyDescent="0.4"/>
    <row r="79" spans="2:50" ht="20.25" customHeight="1" x14ac:dyDescent="0.4"/>
    <row r="80" spans="2:5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124" spans="1:47" x14ac:dyDescent="0.4">
      <c r="A124" s="11"/>
      <c r="B124" s="11"/>
      <c r="C124" s="12"/>
      <c r="D124" s="12"/>
      <c r="E124" s="12"/>
      <c r="F124" s="12"/>
      <c r="G124" s="12"/>
      <c r="H124" s="12"/>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0"/>
      <c r="AQ124" s="10"/>
      <c r="AR124" s="10"/>
      <c r="AS124" s="10"/>
      <c r="AT124" s="10"/>
      <c r="AU124" s="10"/>
    </row>
    <row r="125" spans="1:47" x14ac:dyDescent="0.4">
      <c r="A125" s="11"/>
      <c r="B125" s="11"/>
      <c r="C125" s="12"/>
      <c r="D125" s="12"/>
      <c r="E125" s="12"/>
      <c r="F125" s="12"/>
      <c r="G125" s="12"/>
      <c r="H125" s="12"/>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0"/>
      <c r="AQ125" s="10"/>
      <c r="AR125" s="10"/>
      <c r="AS125" s="10"/>
      <c r="AT125" s="10"/>
      <c r="AU125" s="10"/>
    </row>
    <row r="126" spans="1:47" x14ac:dyDescent="0.4">
      <c r="A126" s="11"/>
      <c r="B126" s="11"/>
      <c r="C126" s="14"/>
      <c r="D126" s="14"/>
      <c r="E126" s="14"/>
      <c r="F126" s="14"/>
      <c r="G126" s="14"/>
      <c r="H126" s="14"/>
      <c r="I126" s="11"/>
    </row>
    <row r="127" spans="1:47" x14ac:dyDescent="0.4">
      <c r="A127" s="11"/>
      <c r="B127" s="11"/>
      <c r="C127" s="14"/>
      <c r="D127" s="14"/>
      <c r="E127" s="14"/>
      <c r="F127" s="14"/>
      <c r="G127" s="14"/>
      <c r="H127" s="14"/>
      <c r="I127" s="11"/>
    </row>
    <row r="128" spans="1:47" x14ac:dyDescent="0.4">
      <c r="C128" s="3"/>
      <c r="D128" s="3"/>
      <c r="E128" s="3"/>
      <c r="F128" s="3"/>
      <c r="G128" s="3"/>
      <c r="H128" s="3"/>
    </row>
    <row r="129" spans="3:8" x14ac:dyDescent="0.4">
      <c r="C129" s="3"/>
      <c r="D129" s="3"/>
      <c r="E129" s="3"/>
      <c r="F129" s="3"/>
      <c r="G129" s="3"/>
      <c r="H129" s="3"/>
    </row>
    <row r="130" spans="3:8" x14ac:dyDescent="0.4">
      <c r="C130" s="3"/>
      <c r="D130" s="3"/>
      <c r="E130" s="3"/>
      <c r="F130" s="3"/>
      <c r="G130" s="3"/>
      <c r="H130" s="3"/>
    </row>
    <row r="131" spans="3:8" x14ac:dyDescent="0.4">
      <c r="C131" s="3"/>
      <c r="D131" s="3"/>
      <c r="E131" s="3"/>
      <c r="F131" s="3"/>
      <c r="G131" s="3"/>
      <c r="H131" s="3"/>
    </row>
  </sheetData>
  <sheetProtection insertRows="0" deleteRows="0"/>
  <mergeCells count="174">
    <mergeCell ref="AS4:AT4"/>
    <mergeCell ref="N8:O8"/>
    <mergeCell ref="AR9:AT9"/>
    <mergeCell ref="AV9:AX9"/>
    <mergeCell ref="AF9:AG9"/>
    <mergeCell ref="AS6:AT6"/>
    <mergeCell ref="S2:AC2"/>
    <mergeCell ref="AT12:AX16"/>
    <mergeCell ref="N13:T13"/>
    <mergeCell ref="U13:AA13"/>
    <mergeCell ref="AB13:AH13"/>
    <mergeCell ref="AI13:AO13"/>
    <mergeCell ref="AR10:AT10"/>
    <mergeCell ref="AV10:AX10"/>
    <mergeCell ref="B12:B16"/>
    <mergeCell ref="C12:E16"/>
    <mergeCell ref="H12:H16"/>
    <mergeCell ref="I12:M16"/>
    <mergeCell ref="AP12:AQ16"/>
    <mergeCell ref="AR12:AS16"/>
    <mergeCell ref="AF10:AG10"/>
    <mergeCell ref="AT17:AX19"/>
    <mergeCell ref="AP18:AQ18"/>
    <mergeCell ref="AR18:AS18"/>
    <mergeCell ref="AP19:AQ19"/>
    <mergeCell ref="AR19:AS19"/>
    <mergeCell ref="AR17:AS17"/>
    <mergeCell ref="C20:E22"/>
    <mergeCell ref="H20:H22"/>
    <mergeCell ref="AP20:AQ20"/>
    <mergeCell ref="C17:E19"/>
    <mergeCell ref="H17:H19"/>
    <mergeCell ref="AP17:AQ17"/>
    <mergeCell ref="C26:E28"/>
    <mergeCell ref="H26:H28"/>
    <mergeCell ref="AP26:AQ26"/>
    <mergeCell ref="C23:E25"/>
    <mergeCell ref="H23:H25"/>
    <mergeCell ref="AP23:AQ23"/>
    <mergeCell ref="AR20:AS20"/>
    <mergeCell ref="AT20:AX22"/>
    <mergeCell ref="AP21:AQ21"/>
    <mergeCell ref="AR21:AS21"/>
    <mergeCell ref="AP22:AQ22"/>
    <mergeCell ref="AR22:AS22"/>
    <mergeCell ref="AR26:AS26"/>
    <mergeCell ref="AT26:AX28"/>
    <mergeCell ref="AP27:AQ27"/>
    <mergeCell ref="AR27:AS27"/>
    <mergeCell ref="AP28:AQ28"/>
    <mergeCell ref="AR28:AS28"/>
    <mergeCell ref="AT23:AX25"/>
    <mergeCell ref="AP24:AQ24"/>
    <mergeCell ref="AR24:AS24"/>
    <mergeCell ref="AP25:AQ25"/>
    <mergeCell ref="AR25:AS25"/>
    <mergeCell ref="AR23:AS23"/>
    <mergeCell ref="AT29:AX31"/>
    <mergeCell ref="AP30:AQ30"/>
    <mergeCell ref="AR30:AS30"/>
    <mergeCell ref="AP31:AQ31"/>
    <mergeCell ref="AR31:AS31"/>
    <mergeCell ref="AR29:AS29"/>
    <mergeCell ref="C32:E34"/>
    <mergeCell ref="H32:H34"/>
    <mergeCell ref="AP32:AQ32"/>
    <mergeCell ref="C29:E31"/>
    <mergeCell ref="H29:H31"/>
    <mergeCell ref="AP29:AQ29"/>
    <mergeCell ref="C38:E40"/>
    <mergeCell ref="H38:H40"/>
    <mergeCell ref="AP38:AQ38"/>
    <mergeCell ref="C35:E37"/>
    <mergeCell ref="H35:H37"/>
    <mergeCell ref="AP35:AQ35"/>
    <mergeCell ref="AR32:AS32"/>
    <mergeCell ref="AT32:AX34"/>
    <mergeCell ref="AP33:AQ33"/>
    <mergeCell ref="AR33:AS33"/>
    <mergeCell ref="AP34:AQ34"/>
    <mergeCell ref="AR34:AS34"/>
    <mergeCell ref="AR38:AS38"/>
    <mergeCell ref="AT38:AX40"/>
    <mergeCell ref="AP39:AQ39"/>
    <mergeCell ref="AR39:AS39"/>
    <mergeCell ref="AP40:AQ40"/>
    <mergeCell ref="AR40:AS40"/>
    <mergeCell ref="AT35:AX37"/>
    <mergeCell ref="AP36:AQ36"/>
    <mergeCell ref="AR36:AS36"/>
    <mergeCell ref="AP37:AQ37"/>
    <mergeCell ref="AR37:AS37"/>
    <mergeCell ref="AR35:AS35"/>
    <mergeCell ref="AT41:AX43"/>
    <mergeCell ref="AP42:AQ42"/>
    <mergeCell ref="AR42:AS42"/>
    <mergeCell ref="AP43:AQ43"/>
    <mergeCell ref="AR43:AS43"/>
    <mergeCell ref="AR41:AS41"/>
    <mergeCell ref="C44:E46"/>
    <mergeCell ref="H44:H46"/>
    <mergeCell ref="AP44:AQ44"/>
    <mergeCell ref="C41:E43"/>
    <mergeCell ref="H41:H43"/>
    <mergeCell ref="AP41:AQ41"/>
    <mergeCell ref="C50:E52"/>
    <mergeCell ref="H50:H52"/>
    <mergeCell ref="AP50:AQ50"/>
    <mergeCell ref="C47:E49"/>
    <mergeCell ref="H47:H49"/>
    <mergeCell ref="AP47:AQ47"/>
    <mergeCell ref="AR44:AS44"/>
    <mergeCell ref="AT44:AX46"/>
    <mergeCell ref="AP45:AQ45"/>
    <mergeCell ref="AR45:AS45"/>
    <mergeCell ref="AP46:AQ46"/>
    <mergeCell ref="AR46:AS46"/>
    <mergeCell ref="AR50:AS50"/>
    <mergeCell ref="AT50:AX52"/>
    <mergeCell ref="AP51:AQ51"/>
    <mergeCell ref="AR51:AS51"/>
    <mergeCell ref="AP52:AQ52"/>
    <mergeCell ref="AR52:AS52"/>
    <mergeCell ref="AT47:AX49"/>
    <mergeCell ref="AP48:AQ48"/>
    <mergeCell ref="AR48:AS48"/>
    <mergeCell ref="AP49:AQ49"/>
    <mergeCell ref="AR49:AS49"/>
    <mergeCell ref="AR47:AS47"/>
    <mergeCell ref="AT53:AX55"/>
    <mergeCell ref="AP54:AQ54"/>
    <mergeCell ref="AR54:AS54"/>
    <mergeCell ref="AP55:AQ55"/>
    <mergeCell ref="AR55:AS55"/>
    <mergeCell ref="AR53:AS53"/>
    <mergeCell ref="C56:E58"/>
    <mergeCell ref="H56:H58"/>
    <mergeCell ref="AP56:AQ56"/>
    <mergeCell ref="C53:E55"/>
    <mergeCell ref="H53:H55"/>
    <mergeCell ref="AP53:AQ53"/>
    <mergeCell ref="C62:E64"/>
    <mergeCell ref="H62:H64"/>
    <mergeCell ref="AP62:AQ62"/>
    <mergeCell ref="C59:E61"/>
    <mergeCell ref="H59:H61"/>
    <mergeCell ref="AP59:AQ59"/>
    <mergeCell ref="AR56:AS56"/>
    <mergeCell ref="AT56:AX58"/>
    <mergeCell ref="AP57:AQ57"/>
    <mergeCell ref="AR57:AS57"/>
    <mergeCell ref="AP58:AQ58"/>
    <mergeCell ref="AR58:AS58"/>
    <mergeCell ref="AR62:AS62"/>
    <mergeCell ref="AT62:AX64"/>
    <mergeCell ref="AP63:AQ63"/>
    <mergeCell ref="AR63:AS63"/>
    <mergeCell ref="AP64:AQ64"/>
    <mergeCell ref="AR64:AS64"/>
    <mergeCell ref="AT59:AX61"/>
    <mergeCell ref="AP60:AQ60"/>
    <mergeCell ref="AR60:AS60"/>
    <mergeCell ref="AP61:AQ61"/>
    <mergeCell ref="AR61:AS61"/>
    <mergeCell ref="AR59:AS59"/>
    <mergeCell ref="B65:M65"/>
    <mergeCell ref="AP65:AQ67"/>
    <mergeCell ref="AR65:AX69"/>
    <mergeCell ref="B66:M66"/>
    <mergeCell ref="B67:M67"/>
    <mergeCell ref="B68:M68"/>
    <mergeCell ref="AP68:AQ68"/>
    <mergeCell ref="B69:M69"/>
    <mergeCell ref="AP69:AQ69"/>
  </mergeCells>
  <phoneticPr fontId="2"/>
  <conditionalFormatting sqref="N19:AO19 N22:AO22 N25:AO25 N28:AO28 N31:AO31 N34:AO34 N37:AO37 N40:AO40 N43:AO43 N46:AO46 N49:AO49 N52:AO52 N55:AO55 N58:AO58 N61:AO61 N64:AO64">
    <cfRule type="expression" dxfId="161" priority="256">
      <formula>OR(N$65=$B18,N$66=$B18)</formula>
    </cfRule>
  </conditionalFormatting>
  <conditionalFormatting sqref="N18:T19 N65:AQ69">
    <cfRule type="expression" dxfId="160" priority="255">
      <formula>INDIRECT(ADDRESS(ROW(),COLUMN()))=TRUNC(INDIRECT(ADDRESS(ROW(),COLUMN())))</formula>
    </cfRule>
  </conditionalFormatting>
  <conditionalFormatting sqref="U36:AA37">
    <cfRule type="expression" dxfId="159" priority="97">
      <formula>INDIRECT(ADDRESS(ROW(),COLUMN()))=TRUNC(INDIRECT(ADDRESS(ROW(),COLUMN())))</formula>
    </cfRule>
  </conditionalFormatting>
  <conditionalFormatting sqref="N36:T37">
    <cfRule type="expression" dxfId="158" priority="99">
      <formula>INDIRECT(ADDRESS(ROW(),COLUMN()))=TRUNC(INDIRECT(ADDRESS(ROW(),COLUMN())))</formula>
    </cfRule>
  </conditionalFormatting>
  <conditionalFormatting sqref="AP18:AS19">
    <cfRule type="expression" dxfId="157" priority="250">
      <formula>INDIRECT(ADDRESS(ROW(),COLUMN()))=TRUNC(INDIRECT(ADDRESS(ROW(),COLUMN())))</formula>
    </cfRule>
  </conditionalFormatting>
  <conditionalFormatting sqref="AB36:AH37">
    <cfRule type="expression" dxfId="156" priority="95">
      <formula>INDIRECT(ADDRESS(ROW(),COLUMN()))=TRUNC(INDIRECT(ADDRESS(ROW(),COLUMN())))</formula>
    </cfRule>
  </conditionalFormatting>
  <conditionalFormatting sqref="AP21:AS22">
    <cfRule type="expression" dxfId="155" priority="244">
      <formula>INDIRECT(ADDRESS(ROW(),COLUMN()))=TRUNC(INDIRECT(ADDRESS(ROW(),COLUMN())))</formula>
    </cfRule>
  </conditionalFormatting>
  <conditionalFormatting sqref="AI33:AO34">
    <cfRule type="expression" dxfId="154" priority="103">
      <formula>INDIRECT(ADDRESS(ROW(),COLUMN()))=TRUNC(INDIRECT(ADDRESS(ROW(),COLUMN())))</formula>
    </cfRule>
  </conditionalFormatting>
  <conditionalFormatting sqref="AP24:AS25">
    <cfRule type="expression" dxfId="153" priority="238">
      <formula>INDIRECT(ADDRESS(ROW(),COLUMN()))=TRUNC(INDIRECT(ADDRESS(ROW(),COLUMN())))</formula>
    </cfRule>
  </conditionalFormatting>
  <conditionalFormatting sqref="U33:AA34">
    <cfRule type="expression" dxfId="152" priority="107">
      <formula>INDIRECT(ADDRESS(ROW(),COLUMN()))=TRUNC(INDIRECT(ADDRESS(ROW(),COLUMN())))</formula>
    </cfRule>
  </conditionalFormatting>
  <conditionalFormatting sqref="AB33:AH34">
    <cfRule type="expression" dxfId="151" priority="105">
      <formula>INDIRECT(ADDRESS(ROW(),COLUMN()))=TRUNC(INDIRECT(ADDRESS(ROW(),COLUMN())))</formula>
    </cfRule>
  </conditionalFormatting>
  <conditionalFormatting sqref="AP27:AS28">
    <cfRule type="expression" dxfId="150" priority="232">
      <formula>INDIRECT(ADDRESS(ROW(),COLUMN()))=TRUNC(INDIRECT(ADDRESS(ROW(),COLUMN())))</formula>
    </cfRule>
  </conditionalFormatting>
  <conditionalFormatting sqref="N33:T34">
    <cfRule type="expression" dxfId="149" priority="109">
      <formula>INDIRECT(ADDRESS(ROW(),COLUMN()))=TRUNC(INDIRECT(ADDRESS(ROW(),COLUMN())))</formula>
    </cfRule>
  </conditionalFormatting>
  <conditionalFormatting sqref="AP30:AS31">
    <cfRule type="expression" dxfId="148" priority="226">
      <formula>INDIRECT(ADDRESS(ROW(),COLUMN()))=TRUNC(INDIRECT(ADDRESS(ROW(),COLUMN())))</formula>
    </cfRule>
  </conditionalFormatting>
  <conditionalFormatting sqref="AB30:AH31">
    <cfRule type="expression" dxfId="147" priority="115">
      <formula>INDIRECT(ADDRESS(ROW(),COLUMN()))=TRUNC(INDIRECT(ADDRESS(ROW(),COLUMN())))</formula>
    </cfRule>
  </conditionalFormatting>
  <conditionalFormatting sqref="AI30:AO31">
    <cfRule type="expression" dxfId="146" priority="113">
      <formula>INDIRECT(ADDRESS(ROW(),COLUMN()))=TRUNC(INDIRECT(ADDRESS(ROW(),COLUMN())))</formula>
    </cfRule>
  </conditionalFormatting>
  <conditionalFormatting sqref="AP33:AS34">
    <cfRule type="expression" dxfId="145" priority="220">
      <formula>INDIRECT(ADDRESS(ROW(),COLUMN()))=TRUNC(INDIRECT(ADDRESS(ROW(),COLUMN())))</formula>
    </cfRule>
  </conditionalFormatting>
  <conditionalFormatting sqref="N30:T31">
    <cfRule type="expression" dxfId="144" priority="119">
      <formula>INDIRECT(ADDRESS(ROW(),COLUMN()))=TRUNC(INDIRECT(ADDRESS(ROW(),COLUMN())))</formula>
    </cfRule>
  </conditionalFormatting>
  <conditionalFormatting sqref="U30:AA31">
    <cfRule type="expression" dxfId="143" priority="117">
      <formula>INDIRECT(ADDRESS(ROW(),COLUMN()))=TRUNC(INDIRECT(ADDRESS(ROW(),COLUMN())))</formula>
    </cfRule>
  </conditionalFormatting>
  <conditionalFormatting sqref="AP36:AS37">
    <cfRule type="expression" dxfId="142" priority="214">
      <formula>INDIRECT(ADDRESS(ROW(),COLUMN()))=TRUNC(INDIRECT(ADDRESS(ROW(),COLUMN())))</formula>
    </cfRule>
  </conditionalFormatting>
  <conditionalFormatting sqref="AI27:AO28">
    <cfRule type="expression" dxfId="141" priority="123">
      <formula>INDIRECT(ADDRESS(ROW(),COLUMN()))=TRUNC(INDIRECT(ADDRESS(ROW(),COLUMN())))</formula>
    </cfRule>
  </conditionalFormatting>
  <conditionalFormatting sqref="AP39:AS40">
    <cfRule type="expression" dxfId="140" priority="208">
      <formula>INDIRECT(ADDRESS(ROW(),COLUMN()))=TRUNC(INDIRECT(ADDRESS(ROW(),COLUMN())))</formula>
    </cfRule>
  </conditionalFormatting>
  <conditionalFormatting sqref="U27:AA28">
    <cfRule type="expression" dxfId="139" priority="127">
      <formula>INDIRECT(ADDRESS(ROW(),COLUMN()))=TRUNC(INDIRECT(ADDRESS(ROW(),COLUMN())))</formula>
    </cfRule>
  </conditionalFormatting>
  <conditionalFormatting sqref="AB27:AH28">
    <cfRule type="expression" dxfId="138" priority="125">
      <formula>INDIRECT(ADDRESS(ROW(),COLUMN()))=TRUNC(INDIRECT(ADDRESS(ROW(),COLUMN())))</formula>
    </cfRule>
  </conditionalFormatting>
  <conditionalFormatting sqref="AP42:AS43">
    <cfRule type="expression" dxfId="137" priority="202">
      <formula>INDIRECT(ADDRESS(ROW(),COLUMN()))=TRUNC(INDIRECT(ADDRESS(ROW(),COLUMN())))</formula>
    </cfRule>
  </conditionalFormatting>
  <conditionalFormatting sqref="N27:T28">
    <cfRule type="expression" dxfId="136" priority="129">
      <formula>INDIRECT(ADDRESS(ROW(),COLUMN()))=TRUNC(INDIRECT(ADDRESS(ROW(),COLUMN())))</formula>
    </cfRule>
  </conditionalFormatting>
  <conditionalFormatting sqref="AP45:AS46">
    <cfRule type="expression" dxfId="135" priority="196">
      <formula>INDIRECT(ADDRESS(ROW(),COLUMN()))=TRUNC(INDIRECT(ADDRESS(ROW(),COLUMN())))</formula>
    </cfRule>
  </conditionalFormatting>
  <conditionalFormatting sqref="AB24:AH25">
    <cfRule type="expression" dxfId="134" priority="135">
      <formula>INDIRECT(ADDRESS(ROW(),COLUMN()))=TRUNC(INDIRECT(ADDRESS(ROW(),COLUMN())))</formula>
    </cfRule>
  </conditionalFormatting>
  <conditionalFormatting sqref="AI24:AO25">
    <cfRule type="expression" dxfId="133" priority="133">
      <formula>INDIRECT(ADDRESS(ROW(),COLUMN()))=TRUNC(INDIRECT(ADDRESS(ROW(),COLUMN())))</formula>
    </cfRule>
  </conditionalFormatting>
  <conditionalFormatting sqref="AP48:AS49">
    <cfRule type="expression" dxfId="132" priority="190">
      <formula>INDIRECT(ADDRESS(ROW(),COLUMN()))=TRUNC(INDIRECT(ADDRESS(ROW(),COLUMN())))</formula>
    </cfRule>
  </conditionalFormatting>
  <conditionalFormatting sqref="N24:T25">
    <cfRule type="expression" dxfId="131" priority="139">
      <formula>INDIRECT(ADDRESS(ROW(),COLUMN()))=TRUNC(INDIRECT(ADDRESS(ROW(),COLUMN())))</formula>
    </cfRule>
  </conditionalFormatting>
  <conditionalFormatting sqref="U24:AA25">
    <cfRule type="expression" dxfId="130" priority="137">
      <formula>INDIRECT(ADDRESS(ROW(),COLUMN()))=TRUNC(INDIRECT(ADDRESS(ROW(),COLUMN())))</formula>
    </cfRule>
  </conditionalFormatting>
  <conditionalFormatting sqref="AP51:AS52">
    <cfRule type="expression" dxfId="129" priority="184">
      <formula>INDIRECT(ADDRESS(ROW(),COLUMN()))=TRUNC(INDIRECT(ADDRESS(ROW(),COLUMN())))</formula>
    </cfRule>
  </conditionalFormatting>
  <conditionalFormatting sqref="AI21:AO22">
    <cfRule type="expression" dxfId="128" priority="143">
      <formula>INDIRECT(ADDRESS(ROW(),COLUMN()))=TRUNC(INDIRECT(ADDRESS(ROW(),COLUMN())))</formula>
    </cfRule>
  </conditionalFormatting>
  <conditionalFormatting sqref="AP54:AS55">
    <cfRule type="expression" dxfId="127" priority="178">
      <formula>INDIRECT(ADDRESS(ROW(),COLUMN()))=TRUNC(INDIRECT(ADDRESS(ROW(),COLUMN())))</formula>
    </cfRule>
  </conditionalFormatting>
  <conditionalFormatting sqref="U21:AA22">
    <cfRule type="expression" dxfId="126" priority="147">
      <formula>INDIRECT(ADDRESS(ROW(),COLUMN()))=TRUNC(INDIRECT(ADDRESS(ROW(),COLUMN())))</formula>
    </cfRule>
  </conditionalFormatting>
  <conditionalFormatting sqref="AB21:AH22">
    <cfRule type="expression" dxfId="125" priority="145">
      <formula>INDIRECT(ADDRESS(ROW(),COLUMN()))=TRUNC(INDIRECT(ADDRESS(ROW(),COLUMN())))</formula>
    </cfRule>
  </conditionalFormatting>
  <conditionalFormatting sqref="AP57:AS58">
    <cfRule type="expression" dxfId="124" priority="172">
      <formula>INDIRECT(ADDRESS(ROW(),COLUMN()))=TRUNC(INDIRECT(ADDRESS(ROW(),COLUMN())))</formula>
    </cfRule>
  </conditionalFormatting>
  <conditionalFormatting sqref="N21:T22">
    <cfRule type="expression" dxfId="123" priority="149">
      <formula>INDIRECT(ADDRESS(ROW(),COLUMN()))=TRUNC(INDIRECT(ADDRESS(ROW(),COLUMN())))</formula>
    </cfRule>
  </conditionalFormatting>
  <conditionalFormatting sqref="AP60:AS61">
    <cfRule type="expression" dxfId="122" priority="166">
      <formula>INDIRECT(ADDRESS(ROW(),COLUMN()))=TRUNC(INDIRECT(ADDRESS(ROW(),COLUMN())))</formula>
    </cfRule>
  </conditionalFormatting>
  <conditionalFormatting sqref="AB18:AH19">
    <cfRule type="expression" dxfId="121" priority="155">
      <formula>INDIRECT(ADDRESS(ROW(),COLUMN()))=TRUNC(INDIRECT(ADDRESS(ROW(),COLUMN())))</formula>
    </cfRule>
  </conditionalFormatting>
  <conditionalFormatting sqref="AI18:AO19">
    <cfRule type="expression" dxfId="120" priority="153">
      <formula>INDIRECT(ADDRESS(ROW(),COLUMN()))=TRUNC(INDIRECT(ADDRESS(ROW(),COLUMN())))</formula>
    </cfRule>
  </conditionalFormatting>
  <conditionalFormatting sqref="AP63:AS64">
    <cfRule type="expression" dxfId="119" priority="160">
      <formula>INDIRECT(ADDRESS(ROW(),COLUMN()))=TRUNC(INDIRECT(ADDRESS(ROW(),COLUMN())))</formula>
    </cfRule>
  </conditionalFormatting>
  <conditionalFormatting sqref="U18:AA19">
    <cfRule type="expression" dxfId="118" priority="157">
      <formula>INDIRECT(ADDRESS(ROW(),COLUMN()))=TRUNC(INDIRECT(ADDRESS(ROW(),COLUMN())))</formula>
    </cfRule>
  </conditionalFormatting>
  <conditionalFormatting sqref="AI36:AO37">
    <cfRule type="expression" dxfId="117" priority="93">
      <formula>INDIRECT(ADDRESS(ROW(),COLUMN()))=TRUNC(INDIRECT(ADDRESS(ROW(),COLUMN())))</formula>
    </cfRule>
  </conditionalFormatting>
  <conditionalFormatting sqref="N39:T40">
    <cfRule type="expression" dxfId="116" priority="89">
      <formula>INDIRECT(ADDRESS(ROW(),COLUMN()))=TRUNC(INDIRECT(ADDRESS(ROW(),COLUMN())))</formula>
    </cfRule>
  </conditionalFormatting>
  <conditionalFormatting sqref="U39:AA40">
    <cfRule type="expression" dxfId="115" priority="87">
      <formula>INDIRECT(ADDRESS(ROW(),COLUMN()))=TRUNC(INDIRECT(ADDRESS(ROW(),COLUMN())))</formula>
    </cfRule>
  </conditionalFormatting>
  <conditionalFormatting sqref="AB39:AH40">
    <cfRule type="expression" dxfId="114" priority="85">
      <formula>INDIRECT(ADDRESS(ROW(),COLUMN()))=TRUNC(INDIRECT(ADDRESS(ROW(),COLUMN())))</formula>
    </cfRule>
  </conditionalFormatting>
  <conditionalFormatting sqref="AI39:AO40">
    <cfRule type="expression" dxfId="113" priority="83">
      <formula>INDIRECT(ADDRESS(ROW(),COLUMN()))=TRUNC(INDIRECT(ADDRESS(ROW(),COLUMN())))</formula>
    </cfRule>
  </conditionalFormatting>
  <conditionalFormatting sqref="N42:T43">
    <cfRule type="expression" dxfId="112" priority="79">
      <formula>INDIRECT(ADDRESS(ROW(),COLUMN()))=TRUNC(INDIRECT(ADDRESS(ROW(),COLUMN())))</formula>
    </cfRule>
  </conditionalFormatting>
  <conditionalFormatting sqref="U42:AA43">
    <cfRule type="expression" dxfId="111" priority="77">
      <formula>INDIRECT(ADDRESS(ROW(),COLUMN()))=TRUNC(INDIRECT(ADDRESS(ROW(),COLUMN())))</formula>
    </cfRule>
  </conditionalFormatting>
  <conditionalFormatting sqref="AB42:AH43">
    <cfRule type="expression" dxfId="110" priority="75">
      <formula>INDIRECT(ADDRESS(ROW(),COLUMN()))=TRUNC(INDIRECT(ADDRESS(ROW(),COLUMN())))</formula>
    </cfRule>
  </conditionalFormatting>
  <conditionalFormatting sqref="AI42:AO43">
    <cfRule type="expression" dxfId="109" priority="73">
      <formula>INDIRECT(ADDRESS(ROW(),COLUMN()))=TRUNC(INDIRECT(ADDRESS(ROW(),COLUMN())))</formula>
    </cfRule>
  </conditionalFormatting>
  <conditionalFormatting sqref="N45:T46">
    <cfRule type="expression" dxfId="108" priority="69">
      <formula>INDIRECT(ADDRESS(ROW(),COLUMN()))=TRUNC(INDIRECT(ADDRESS(ROW(),COLUMN())))</formula>
    </cfRule>
  </conditionalFormatting>
  <conditionalFormatting sqref="U45:AA46">
    <cfRule type="expression" dxfId="107" priority="67">
      <formula>INDIRECT(ADDRESS(ROW(),COLUMN()))=TRUNC(INDIRECT(ADDRESS(ROW(),COLUMN())))</formula>
    </cfRule>
  </conditionalFormatting>
  <conditionalFormatting sqref="AB45:AH46">
    <cfRule type="expression" dxfId="106" priority="65">
      <formula>INDIRECT(ADDRESS(ROW(),COLUMN()))=TRUNC(INDIRECT(ADDRESS(ROW(),COLUMN())))</formula>
    </cfRule>
  </conditionalFormatting>
  <conditionalFormatting sqref="AI45:AO46">
    <cfRule type="expression" dxfId="105" priority="63">
      <formula>INDIRECT(ADDRESS(ROW(),COLUMN()))=TRUNC(INDIRECT(ADDRESS(ROW(),COLUMN())))</formula>
    </cfRule>
  </conditionalFormatting>
  <conditionalFormatting sqref="N48:T49">
    <cfRule type="expression" dxfId="104" priority="59">
      <formula>INDIRECT(ADDRESS(ROW(),COLUMN()))=TRUNC(INDIRECT(ADDRESS(ROW(),COLUMN())))</formula>
    </cfRule>
  </conditionalFormatting>
  <conditionalFormatting sqref="U48:AA49">
    <cfRule type="expression" dxfId="103" priority="57">
      <formula>INDIRECT(ADDRESS(ROW(),COLUMN()))=TRUNC(INDIRECT(ADDRESS(ROW(),COLUMN())))</formula>
    </cfRule>
  </conditionalFormatting>
  <conditionalFormatting sqref="AB48:AH49">
    <cfRule type="expression" dxfId="102" priority="55">
      <formula>INDIRECT(ADDRESS(ROW(),COLUMN()))=TRUNC(INDIRECT(ADDRESS(ROW(),COLUMN())))</formula>
    </cfRule>
  </conditionalFormatting>
  <conditionalFormatting sqref="AI48:AO49">
    <cfRule type="expression" dxfId="101" priority="53">
      <formula>INDIRECT(ADDRESS(ROW(),COLUMN()))=TRUNC(INDIRECT(ADDRESS(ROW(),COLUMN())))</formula>
    </cfRule>
  </conditionalFormatting>
  <conditionalFormatting sqref="N51:T52">
    <cfRule type="expression" dxfId="100" priority="49">
      <formula>INDIRECT(ADDRESS(ROW(),COLUMN()))=TRUNC(INDIRECT(ADDRESS(ROW(),COLUMN())))</formula>
    </cfRule>
  </conditionalFormatting>
  <conditionalFormatting sqref="U51:AA52">
    <cfRule type="expression" dxfId="99" priority="47">
      <formula>INDIRECT(ADDRESS(ROW(),COLUMN()))=TRUNC(INDIRECT(ADDRESS(ROW(),COLUMN())))</formula>
    </cfRule>
  </conditionalFormatting>
  <conditionalFormatting sqref="AB51:AH52">
    <cfRule type="expression" dxfId="98" priority="45">
      <formula>INDIRECT(ADDRESS(ROW(),COLUMN()))=TRUNC(INDIRECT(ADDRESS(ROW(),COLUMN())))</formula>
    </cfRule>
  </conditionalFormatting>
  <conditionalFormatting sqref="AI51:AO52">
    <cfRule type="expression" dxfId="97" priority="43">
      <formula>INDIRECT(ADDRESS(ROW(),COLUMN()))=TRUNC(INDIRECT(ADDRESS(ROW(),COLUMN())))</formula>
    </cfRule>
  </conditionalFormatting>
  <conditionalFormatting sqref="N54:T55">
    <cfRule type="expression" dxfId="96" priority="39">
      <formula>INDIRECT(ADDRESS(ROW(),COLUMN()))=TRUNC(INDIRECT(ADDRESS(ROW(),COLUMN())))</formula>
    </cfRule>
  </conditionalFormatting>
  <conditionalFormatting sqref="U54:AA55">
    <cfRule type="expression" dxfId="95" priority="37">
      <formula>INDIRECT(ADDRESS(ROW(),COLUMN()))=TRUNC(INDIRECT(ADDRESS(ROW(),COLUMN())))</formula>
    </cfRule>
  </conditionalFormatting>
  <conditionalFormatting sqref="AB54:AH55">
    <cfRule type="expression" dxfId="94" priority="35">
      <formula>INDIRECT(ADDRESS(ROW(),COLUMN()))=TRUNC(INDIRECT(ADDRESS(ROW(),COLUMN())))</formula>
    </cfRule>
  </conditionalFormatting>
  <conditionalFormatting sqref="AI54:AO55">
    <cfRule type="expression" dxfId="93" priority="33">
      <formula>INDIRECT(ADDRESS(ROW(),COLUMN()))=TRUNC(INDIRECT(ADDRESS(ROW(),COLUMN())))</formula>
    </cfRule>
  </conditionalFormatting>
  <conditionalFormatting sqref="N57:T58">
    <cfRule type="expression" dxfId="92" priority="29">
      <formula>INDIRECT(ADDRESS(ROW(),COLUMN()))=TRUNC(INDIRECT(ADDRESS(ROW(),COLUMN())))</formula>
    </cfRule>
  </conditionalFormatting>
  <conditionalFormatting sqref="U57:AA58">
    <cfRule type="expression" dxfId="91" priority="27">
      <formula>INDIRECT(ADDRESS(ROW(),COLUMN()))=TRUNC(INDIRECT(ADDRESS(ROW(),COLUMN())))</formula>
    </cfRule>
  </conditionalFormatting>
  <conditionalFormatting sqref="AB57:AH58">
    <cfRule type="expression" dxfId="90" priority="25">
      <formula>INDIRECT(ADDRESS(ROW(),COLUMN()))=TRUNC(INDIRECT(ADDRESS(ROW(),COLUMN())))</formula>
    </cfRule>
  </conditionalFormatting>
  <conditionalFormatting sqref="AI57:AO58">
    <cfRule type="expression" dxfId="89" priority="23">
      <formula>INDIRECT(ADDRESS(ROW(),COLUMN()))=TRUNC(INDIRECT(ADDRESS(ROW(),COLUMN())))</formula>
    </cfRule>
  </conditionalFormatting>
  <conditionalFormatting sqref="N60:T61">
    <cfRule type="expression" dxfId="88" priority="19">
      <formula>INDIRECT(ADDRESS(ROW(),COLUMN()))=TRUNC(INDIRECT(ADDRESS(ROW(),COLUMN())))</formula>
    </cfRule>
  </conditionalFormatting>
  <conditionalFormatting sqref="U60:AA61">
    <cfRule type="expression" dxfId="87" priority="17">
      <formula>INDIRECT(ADDRESS(ROW(),COLUMN()))=TRUNC(INDIRECT(ADDRESS(ROW(),COLUMN())))</formula>
    </cfRule>
  </conditionalFormatting>
  <conditionalFormatting sqref="AB60:AH61">
    <cfRule type="expression" dxfId="86" priority="15">
      <formula>INDIRECT(ADDRESS(ROW(),COLUMN()))=TRUNC(INDIRECT(ADDRESS(ROW(),COLUMN())))</formula>
    </cfRule>
  </conditionalFormatting>
  <conditionalFormatting sqref="AI60:AO61">
    <cfRule type="expression" dxfId="85" priority="13">
      <formula>INDIRECT(ADDRESS(ROW(),COLUMN()))=TRUNC(INDIRECT(ADDRESS(ROW(),COLUMN())))</formula>
    </cfRule>
  </conditionalFormatting>
  <conditionalFormatting sqref="N63:T64">
    <cfRule type="expression" dxfId="84" priority="9">
      <formula>INDIRECT(ADDRESS(ROW(),COLUMN()))=TRUNC(INDIRECT(ADDRESS(ROW(),COLUMN())))</formula>
    </cfRule>
  </conditionalFormatting>
  <conditionalFormatting sqref="U63:AA64">
    <cfRule type="expression" dxfId="83" priority="7">
      <formula>INDIRECT(ADDRESS(ROW(),COLUMN()))=TRUNC(INDIRECT(ADDRESS(ROW(),COLUMN())))</formula>
    </cfRule>
  </conditionalFormatting>
  <conditionalFormatting sqref="AB63:AH64">
    <cfRule type="expression" dxfId="82" priority="5">
      <formula>INDIRECT(ADDRESS(ROW(),COLUMN()))=TRUNC(INDIRECT(ADDRESS(ROW(),COLUMN())))</formula>
    </cfRule>
  </conditionalFormatting>
  <conditionalFormatting sqref="AI63:AO64">
    <cfRule type="expression" dxfId="81" priority="3">
      <formula>INDIRECT(ADDRESS(ROW(),COLUMN()))=TRUNC(INDIRECT(ADDRESS(ROW(),COLUMN())))</formula>
    </cfRule>
  </conditionalFormatting>
  <dataValidations count="5">
    <dataValidation type="list" allowBlank="1" showInputMessage="1" sqref="C17:E64" xr:uid="{00000000-0002-0000-0300-000004000000}">
      <formula1>職種</formula1>
    </dataValidation>
    <dataValidation type="list" allowBlank="1" showInputMessage="1" sqref="H17:H64" xr:uid="{00000000-0002-0000-0300-000005000000}">
      <formula1>"A, B, C, D"</formula1>
    </dataValidation>
    <dataValidation type="list" allowBlank="1" showInputMessage="1" sqref="N17:AO17 N20:AO20 N23:AO23 N26:AO26 N29:AO29 N32:AO32 N35:AO35 N38:AO38 N41:AO41 N44:AO44 N47:AO47 N50:AO50 N53:AO53 N56:AO56 N59:AO59 N62:AO62" xr:uid="{00000000-0002-0000-0300-000007000000}">
      <formula1>シフト記号表</formula1>
    </dataValidation>
    <dataValidation allowBlank="1" showInputMessage="1" showErrorMessage="1" error="入力可能範囲　32～40" sqref="AS6" xr:uid="{00000000-0002-0000-0300-000008000000}"/>
    <dataValidation type="decimal" allowBlank="1" showInputMessage="1" showErrorMessage="1" error="入力可能範囲　32～40" sqref="AP4" xr:uid="{00000000-0002-0000-0300-000002000000}">
      <formula1>32</formula1>
      <formula2>40</formula2>
    </dataValidation>
  </dataValidations>
  <printOptions horizontalCentered="1"/>
  <pageMargins left="0.15748031496062992" right="0.15748031496062992" top="0.39370078740157483" bottom="0.15748031496062992" header="0.15748031496062992" footer="0.15748031496062992"/>
  <pageSetup paperSize="9" scale="38" fitToWidth="0" orientation="landscape" r:id="rId1"/>
  <rowBreaks count="1" manualBreakCount="1">
    <brk id="7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AB7" sqref="AB7"/>
    </sheetView>
  </sheetViews>
  <sheetFormatPr defaultColWidth="9" defaultRowHeight="25.5" x14ac:dyDescent="0.4"/>
  <cols>
    <col min="1" max="1" width="1.625" style="131" customWidth="1"/>
    <col min="2" max="2" width="5.625" style="130" customWidth="1"/>
    <col min="3" max="3" width="10.625" style="130" customWidth="1"/>
    <col min="4" max="4" width="10.625" style="130" hidden="1" customWidth="1"/>
    <col min="5" max="5" width="3.375" style="130" bestFit="1" customWidth="1"/>
    <col min="6" max="6" width="15.625" style="131" customWidth="1"/>
    <col min="7" max="7" width="3.375" style="131" bestFit="1" customWidth="1"/>
    <col min="8" max="8" width="15.625" style="131" customWidth="1"/>
    <col min="9" max="9" width="3.375" style="131" bestFit="1" customWidth="1"/>
    <col min="10" max="10" width="15.625" style="130" customWidth="1"/>
    <col min="11" max="11" width="3.375" style="131" bestFit="1" customWidth="1"/>
    <col min="12" max="12" width="15.625" style="131" customWidth="1"/>
    <col min="13" max="13" width="5" style="131" customWidth="1"/>
    <col min="14" max="14" width="15.625" style="131" customWidth="1"/>
    <col min="15" max="15" width="3.375" style="131" customWidth="1"/>
    <col min="16" max="16" width="15.625" style="131" customWidth="1"/>
    <col min="17" max="17" width="3.375" style="131" customWidth="1"/>
    <col min="18" max="18" width="15.625" style="131" customWidth="1"/>
    <col min="19" max="19" width="3.375" style="131" customWidth="1"/>
    <col min="20" max="20" width="15.625" style="131" customWidth="1"/>
    <col min="21" max="21" width="3.375" style="131" customWidth="1"/>
    <col min="22" max="22" width="15.625" style="131" customWidth="1"/>
    <col min="23" max="23" width="3.375" style="131" customWidth="1"/>
    <col min="24" max="24" width="15.625" style="131" customWidth="1"/>
    <col min="25" max="25" width="3.375" style="131" customWidth="1"/>
    <col min="26" max="26" width="15.625" style="131" customWidth="1"/>
    <col min="27" max="27" width="3.375" style="131" customWidth="1"/>
    <col min="28" max="28" width="50.625" style="131" customWidth="1"/>
    <col min="29" max="16384" width="9" style="131"/>
  </cols>
  <sheetData>
    <row r="1" spans="2:28" x14ac:dyDescent="0.4">
      <c r="B1" s="129" t="s">
        <v>22</v>
      </c>
    </row>
    <row r="2" spans="2:28" x14ac:dyDescent="0.4">
      <c r="B2" s="132" t="s">
        <v>23</v>
      </c>
      <c r="F2" s="133"/>
      <c r="G2" s="134"/>
      <c r="H2" s="134"/>
      <c r="I2" s="134"/>
      <c r="J2" s="135"/>
      <c r="K2" s="134"/>
      <c r="L2" s="134"/>
    </row>
    <row r="3" spans="2:28" x14ac:dyDescent="0.4">
      <c r="B3" s="133" t="s">
        <v>93</v>
      </c>
      <c r="F3" s="135" t="s">
        <v>94</v>
      </c>
      <c r="G3" s="134"/>
      <c r="H3" s="134"/>
      <c r="I3" s="134"/>
      <c r="J3" s="135"/>
      <c r="K3" s="134"/>
      <c r="L3" s="134"/>
    </row>
    <row r="4" spans="2:28" x14ac:dyDescent="0.4">
      <c r="B4" s="132"/>
      <c r="F4" s="336" t="s">
        <v>24</v>
      </c>
      <c r="G4" s="336"/>
      <c r="H4" s="336"/>
      <c r="I4" s="336"/>
      <c r="J4" s="336"/>
      <c r="K4" s="336"/>
      <c r="L4" s="336"/>
      <c r="N4" s="336" t="s">
        <v>55</v>
      </c>
      <c r="O4" s="336"/>
      <c r="P4" s="336"/>
      <c r="R4" s="336" t="s">
        <v>54</v>
      </c>
      <c r="S4" s="336"/>
      <c r="T4" s="336"/>
      <c r="U4" s="336"/>
      <c r="V4" s="336"/>
      <c r="W4" s="336"/>
      <c r="X4" s="336"/>
      <c r="Z4" s="149" t="s">
        <v>64</v>
      </c>
      <c r="AB4" s="336" t="s">
        <v>119</v>
      </c>
    </row>
    <row r="5" spans="2:28" x14ac:dyDescent="0.4">
      <c r="B5" s="130" t="s">
        <v>17</v>
      </c>
      <c r="C5" s="130" t="s">
        <v>2</v>
      </c>
      <c r="F5" s="130" t="s">
        <v>115</v>
      </c>
      <c r="G5" s="130"/>
      <c r="H5" s="130" t="s">
        <v>116</v>
      </c>
      <c r="J5" s="130" t="s">
        <v>25</v>
      </c>
      <c r="L5" s="130" t="s">
        <v>24</v>
      </c>
      <c r="N5" s="130" t="s">
        <v>117</v>
      </c>
      <c r="P5" s="130" t="s">
        <v>118</v>
      </c>
      <c r="R5" s="130" t="s">
        <v>117</v>
      </c>
      <c r="T5" s="130" t="s">
        <v>118</v>
      </c>
      <c r="V5" s="130" t="s">
        <v>25</v>
      </c>
      <c r="X5" s="130" t="s">
        <v>24</v>
      </c>
      <c r="Z5" s="150" t="s">
        <v>65</v>
      </c>
      <c r="AB5" s="336"/>
    </row>
    <row r="6" spans="2:28" x14ac:dyDescent="0.4">
      <c r="B6" s="136">
        <v>1</v>
      </c>
      <c r="C6" s="137" t="s">
        <v>28</v>
      </c>
      <c r="D6" s="152" t="str">
        <f>C6</f>
        <v>a</v>
      </c>
      <c r="E6" s="136" t="s">
        <v>13</v>
      </c>
      <c r="F6" s="138">
        <v>0</v>
      </c>
      <c r="G6" s="136" t="s">
        <v>14</v>
      </c>
      <c r="H6" s="138">
        <v>0.375</v>
      </c>
      <c r="I6" s="139" t="s">
        <v>27</v>
      </c>
      <c r="J6" s="138">
        <v>0</v>
      </c>
      <c r="K6" s="140" t="s">
        <v>0</v>
      </c>
      <c r="L6" s="143">
        <f>IF(OR(F6="",H6=""),"",(H6+IF(F6&gt;H6,1,0)-F6-J6)*24)</f>
        <v>9</v>
      </c>
      <c r="N6" s="138">
        <v>0.29166666666666669</v>
      </c>
      <c r="O6" s="130" t="s">
        <v>14</v>
      </c>
      <c r="P6" s="138">
        <v>0.83333333333333337</v>
      </c>
      <c r="R6" s="144">
        <f t="shared" ref="R6:R22" si="0">IF(F6="","",IF(F6&lt;N6,N6,IF(F6&gt;=P6,"",F6)))</f>
        <v>0.29166666666666669</v>
      </c>
      <c r="S6" s="130" t="s">
        <v>14</v>
      </c>
      <c r="T6" s="144">
        <f t="shared" ref="T6:T22" si="1">IF(H6="","",IF(H6&gt;F6,IF(H6&lt;P6,H6,P6),P6))</f>
        <v>0.375</v>
      </c>
      <c r="U6" s="142" t="s">
        <v>27</v>
      </c>
      <c r="V6" s="138">
        <v>0</v>
      </c>
      <c r="W6" s="131" t="s">
        <v>0</v>
      </c>
      <c r="X6" s="143">
        <f>IF(R6="","",IF((T6+IF(R6&gt;T6,1,0)-R6-V6)*24=0,"",(T6+IF(R6&gt;T6,1,0)-R6-V6)*24))</f>
        <v>1.9999999999999996</v>
      </c>
      <c r="Z6" s="143">
        <f>IF(X6="",L6,IF(OR(L6-X6=0,L6-X6&lt;0),"-",L6-X6))</f>
        <v>7</v>
      </c>
      <c r="AB6" s="151"/>
    </row>
    <row r="7" spans="2:28" x14ac:dyDescent="0.4">
      <c r="B7" s="136">
        <v>2</v>
      </c>
      <c r="C7" s="137" t="s">
        <v>29</v>
      </c>
      <c r="D7" s="152" t="str">
        <f t="shared" ref="D7:D38" si="2">C7</f>
        <v>b</v>
      </c>
      <c r="E7" s="136" t="s">
        <v>13</v>
      </c>
      <c r="F7" s="138">
        <v>8.3333333333333329E-2</v>
      </c>
      <c r="G7" s="136" t="s">
        <v>14</v>
      </c>
      <c r="H7" s="138">
        <v>0.33333333333333331</v>
      </c>
      <c r="I7" s="139" t="s">
        <v>27</v>
      </c>
      <c r="J7" s="138">
        <v>0</v>
      </c>
      <c r="K7" s="140" t="s">
        <v>0</v>
      </c>
      <c r="L7" s="143">
        <f>IF(OR(F7="",H7=""),"",(H7+IF(F7&gt;H7,1,0)-F7-J7)*24)</f>
        <v>6</v>
      </c>
      <c r="N7" s="141">
        <f>$N$6</f>
        <v>0.29166666666666669</v>
      </c>
      <c r="O7" s="130" t="s">
        <v>14</v>
      </c>
      <c r="P7" s="141">
        <f>$P$6</f>
        <v>0.83333333333333337</v>
      </c>
      <c r="R7" s="144">
        <f t="shared" si="0"/>
        <v>0.29166666666666669</v>
      </c>
      <c r="S7" s="130" t="s">
        <v>14</v>
      </c>
      <c r="T7" s="144">
        <f t="shared" si="1"/>
        <v>0.33333333333333331</v>
      </c>
      <c r="U7" s="142" t="s">
        <v>27</v>
      </c>
      <c r="V7" s="138">
        <v>0</v>
      </c>
      <c r="W7" s="131" t="s">
        <v>0</v>
      </c>
      <c r="X7" s="143">
        <f>IF(R7="","",IF((T7+IF(R7&gt;T7,1,0)-R7-V7)*24=0,"",(T7+IF(R7&gt;T7,1,0)-R7-V7)*24))</f>
        <v>0.99999999999999911</v>
      </c>
      <c r="Z7" s="143">
        <f>IF(X7="",L7,IF(OR(L7-X7=0,L7-X7&lt;0),"-",L7-X7))</f>
        <v>5.0000000000000009</v>
      </c>
      <c r="AB7" s="151"/>
    </row>
    <row r="8" spans="2:28" x14ac:dyDescent="0.4">
      <c r="B8" s="136">
        <v>3</v>
      </c>
      <c r="C8" s="137" t="s">
        <v>30</v>
      </c>
      <c r="D8" s="152" t="str">
        <f t="shared" si="2"/>
        <v>c</v>
      </c>
      <c r="E8" s="136" t="s">
        <v>13</v>
      </c>
      <c r="F8" s="138"/>
      <c r="G8" s="136" t="s">
        <v>14</v>
      </c>
      <c r="H8" s="138"/>
      <c r="I8" s="139" t="s">
        <v>27</v>
      </c>
      <c r="J8" s="138">
        <v>0</v>
      </c>
      <c r="K8" s="140" t="s">
        <v>0</v>
      </c>
      <c r="L8" s="143" t="str">
        <f>IF(OR(F8="",H8=""),"",(H8+IF(F8&gt;H8,1,0)-F8-J8)*24)</f>
        <v/>
      </c>
      <c r="N8" s="141">
        <f t="shared" ref="N8:N22" si="3">$N$6</f>
        <v>0.29166666666666669</v>
      </c>
      <c r="O8" s="130" t="s">
        <v>14</v>
      </c>
      <c r="P8" s="141">
        <f t="shared" ref="P8:P22" si="4">$P$6</f>
        <v>0.83333333333333337</v>
      </c>
      <c r="R8" s="144" t="str">
        <f t="shared" si="0"/>
        <v/>
      </c>
      <c r="S8" s="130" t="s">
        <v>14</v>
      </c>
      <c r="T8" s="144" t="str">
        <f t="shared" si="1"/>
        <v/>
      </c>
      <c r="U8" s="142" t="s">
        <v>27</v>
      </c>
      <c r="V8" s="138">
        <v>0</v>
      </c>
      <c r="W8" s="131" t="s">
        <v>0</v>
      </c>
      <c r="X8" s="143" t="str">
        <f>IF(R8="","",IF((T8+IF(R8&gt;T8,1,0)-R8-V8)*24=0,"",(T8+IF(R8&gt;T8,1,0)-R8-V8)*24))</f>
        <v/>
      </c>
      <c r="Z8" s="143" t="str">
        <f>IF(X8="",L8,IF(OR(L8-X8=0,L8-X8&lt;0),"-",L8-X8))</f>
        <v/>
      </c>
      <c r="AB8" s="151"/>
    </row>
    <row r="9" spans="2:28" x14ac:dyDescent="0.4">
      <c r="B9" s="136">
        <v>4</v>
      </c>
      <c r="C9" s="137" t="s">
        <v>31</v>
      </c>
      <c r="D9" s="152" t="str">
        <f t="shared" si="2"/>
        <v>d</v>
      </c>
      <c r="E9" s="136" t="s">
        <v>13</v>
      </c>
      <c r="F9" s="138"/>
      <c r="G9" s="136" t="s">
        <v>14</v>
      </c>
      <c r="H9" s="138"/>
      <c r="I9" s="139" t="s">
        <v>27</v>
      </c>
      <c r="J9" s="138">
        <v>0</v>
      </c>
      <c r="K9" s="140" t="s">
        <v>0</v>
      </c>
      <c r="L9" s="143" t="str">
        <f>IF(OR(F9="",H9=""),"",(H9+IF(F9&gt;H9,1,0)-F9-J9)*24)</f>
        <v/>
      </c>
      <c r="N9" s="141">
        <f t="shared" si="3"/>
        <v>0.29166666666666669</v>
      </c>
      <c r="O9" s="130" t="s">
        <v>14</v>
      </c>
      <c r="P9" s="141">
        <f t="shared" si="4"/>
        <v>0.83333333333333337</v>
      </c>
      <c r="R9" s="144" t="str">
        <f t="shared" si="0"/>
        <v/>
      </c>
      <c r="S9" s="130" t="s">
        <v>14</v>
      </c>
      <c r="T9" s="144" t="str">
        <f t="shared" si="1"/>
        <v/>
      </c>
      <c r="U9" s="142" t="s">
        <v>27</v>
      </c>
      <c r="V9" s="138">
        <v>0</v>
      </c>
      <c r="W9" s="131" t="s">
        <v>0</v>
      </c>
      <c r="X9" s="143" t="str">
        <f>IF(R9="","",IF((T9+IF(R9&gt;T9,1,0)-R9-V9)*24=0,"",(T9+IF(R9&gt;T9,1,0)-R9-V9)*24))</f>
        <v/>
      </c>
      <c r="Z9" s="143" t="str">
        <f>IF(X9="",L9,IF(OR(L9-X9=0,L9-X9&lt;0),"-",L9-X9))</f>
        <v/>
      </c>
      <c r="AB9" s="151"/>
    </row>
    <row r="10" spans="2:28" x14ac:dyDescent="0.4">
      <c r="B10" s="136">
        <v>5</v>
      </c>
      <c r="C10" s="137" t="s">
        <v>32</v>
      </c>
      <c r="D10" s="152" t="str">
        <f t="shared" si="2"/>
        <v>e</v>
      </c>
      <c r="E10" s="136" t="s">
        <v>13</v>
      </c>
      <c r="F10" s="138"/>
      <c r="G10" s="136" t="s">
        <v>14</v>
      </c>
      <c r="H10" s="138"/>
      <c r="I10" s="139" t="s">
        <v>27</v>
      </c>
      <c r="J10" s="138">
        <v>0</v>
      </c>
      <c r="K10" s="140" t="s">
        <v>0</v>
      </c>
      <c r="L10" s="143" t="str">
        <f t="shared" ref="L10:L22" si="5">IF(OR(F10="",H10=""),"",(H10+IF(F10&gt;H10,1,0)-F10-J10)*24)</f>
        <v/>
      </c>
      <c r="N10" s="141">
        <f t="shared" si="3"/>
        <v>0.29166666666666669</v>
      </c>
      <c r="O10" s="130" t="s">
        <v>14</v>
      </c>
      <c r="P10" s="141">
        <f t="shared" si="4"/>
        <v>0.83333333333333337</v>
      </c>
      <c r="R10" s="144" t="str">
        <f t="shared" si="0"/>
        <v/>
      </c>
      <c r="S10" s="130" t="s">
        <v>14</v>
      </c>
      <c r="T10" s="144" t="str">
        <f t="shared" si="1"/>
        <v/>
      </c>
      <c r="U10" s="142" t="s">
        <v>27</v>
      </c>
      <c r="V10" s="138">
        <v>0</v>
      </c>
      <c r="W10" s="131" t="s">
        <v>0</v>
      </c>
      <c r="X10" s="143" t="str">
        <f t="shared" ref="X10:X22" si="6">IF(R10="","",IF((T10+IF(R10&gt;T10,1,0)-R10-V10)*24=0,"",(T10+IF(R10&gt;T10,1,0)-R10-V10)*24))</f>
        <v/>
      </c>
      <c r="Z10" s="143" t="str">
        <f t="shared" ref="Z10:Z22" si="7">IF(X10="",L10,IF(OR(L10-X10=0,L10-X10&lt;0),"-",L10-X10))</f>
        <v/>
      </c>
      <c r="AB10" s="151"/>
    </row>
    <row r="11" spans="2:28" x14ac:dyDescent="0.4">
      <c r="B11" s="136">
        <v>6</v>
      </c>
      <c r="C11" s="137" t="s">
        <v>33</v>
      </c>
      <c r="D11" s="152" t="str">
        <f t="shared" si="2"/>
        <v>f</v>
      </c>
      <c r="E11" s="136" t="s">
        <v>13</v>
      </c>
      <c r="F11" s="138"/>
      <c r="G11" s="136" t="s">
        <v>14</v>
      </c>
      <c r="H11" s="138"/>
      <c r="I11" s="139" t="s">
        <v>27</v>
      </c>
      <c r="J11" s="138">
        <v>0</v>
      </c>
      <c r="K11" s="140" t="s">
        <v>0</v>
      </c>
      <c r="L11" s="143" t="str">
        <f t="shared" si="5"/>
        <v/>
      </c>
      <c r="N11" s="141">
        <f t="shared" si="3"/>
        <v>0.29166666666666669</v>
      </c>
      <c r="O11" s="130" t="s">
        <v>14</v>
      </c>
      <c r="P11" s="141">
        <f t="shared" si="4"/>
        <v>0.83333333333333337</v>
      </c>
      <c r="R11" s="144" t="str">
        <f t="shared" si="0"/>
        <v/>
      </c>
      <c r="S11" s="130" t="s">
        <v>14</v>
      </c>
      <c r="T11" s="144" t="str">
        <f t="shared" si="1"/>
        <v/>
      </c>
      <c r="U11" s="142" t="s">
        <v>27</v>
      </c>
      <c r="V11" s="138">
        <v>0</v>
      </c>
      <c r="W11" s="131" t="s">
        <v>0</v>
      </c>
      <c r="X11" s="143" t="str">
        <f t="shared" si="6"/>
        <v/>
      </c>
      <c r="Z11" s="143" t="str">
        <f t="shared" si="7"/>
        <v/>
      </c>
      <c r="AB11" s="151"/>
    </row>
    <row r="12" spans="2:28" x14ac:dyDescent="0.4">
      <c r="B12" s="136">
        <v>7</v>
      </c>
      <c r="C12" s="137" t="s">
        <v>34</v>
      </c>
      <c r="D12" s="152" t="str">
        <f t="shared" si="2"/>
        <v>g</v>
      </c>
      <c r="E12" s="136" t="s">
        <v>13</v>
      </c>
      <c r="F12" s="138"/>
      <c r="G12" s="136" t="s">
        <v>14</v>
      </c>
      <c r="H12" s="138"/>
      <c r="I12" s="139" t="s">
        <v>27</v>
      </c>
      <c r="J12" s="138">
        <v>0</v>
      </c>
      <c r="K12" s="140" t="s">
        <v>0</v>
      </c>
      <c r="L12" s="143" t="str">
        <f t="shared" si="5"/>
        <v/>
      </c>
      <c r="N12" s="141">
        <f t="shared" si="3"/>
        <v>0.29166666666666669</v>
      </c>
      <c r="O12" s="130" t="s">
        <v>14</v>
      </c>
      <c r="P12" s="141">
        <f t="shared" si="4"/>
        <v>0.83333333333333337</v>
      </c>
      <c r="R12" s="144" t="str">
        <f t="shared" si="0"/>
        <v/>
      </c>
      <c r="S12" s="130" t="s">
        <v>14</v>
      </c>
      <c r="T12" s="144" t="str">
        <f t="shared" si="1"/>
        <v/>
      </c>
      <c r="U12" s="142" t="s">
        <v>27</v>
      </c>
      <c r="V12" s="138">
        <v>0</v>
      </c>
      <c r="W12" s="131" t="s">
        <v>0</v>
      </c>
      <c r="X12" s="143" t="str">
        <f t="shared" si="6"/>
        <v/>
      </c>
      <c r="Z12" s="143" t="str">
        <f t="shared" si="7"/>
        <v/>
      </c>
      <c r="AB12" s="151"/>
    </row>
    <row r="13" spans="2:28" x14ac:dyDescent="0.4">
      <c r="B13" s="136">
        <v>8</v>
      </c>
      <c r="C13" s="137" t="s">
        <v>35</v>
      </c>
      <c r="D13" s="152" t="str">
        <f t="shared" si="2"/>
        <v>h</v>
      </c>
      <c r="E13" s="136" t="s">
        <v>13</v>
      </c>
      <c r="F13" s="138"/>
      <c r="G13" s="136" t="s">
        <v>14</v>
      </c>
      <c r="H13" s="138"/>
      <c r="I13" s="139" t="s">
        <v>27</v>
      </c>
      <c r="J13" s="138">
        <v>0</v>
      </c>
      <c r="K13" s="140" t="s">
        <v>0</v>
      </c>
      <c r="L13" s="143" t="str">
        <f t="shared" si="5"/>
        <v/>
      </c>
      <c r="N13" s="141">
        <f t="shared" si="3"/>
        <v>0.29166666666666669</v>
      </c>
      <c r="O13" s="130" t="s">
        <v>14</v>
      </c>
      <c r="P13" s="141">
        <f t="shared" si="4"/>
        <v>0.83333333333333337</v>
      </c>
      <c r="R13" s="144" t="str">
        <f t="shared" si="0"/>
        <v/>
      </c>
      <c r="S13" s="130" t="s">
        <v>14</v>
      </c>
      <c r="T13" s="144" t="str">
        <f t="shared" si="1"/>
        <v/>
      </c>
      <c r="U13" s="142" t="s">
        <v>27</v>
      </c>
      <c r="V13" s="138">
        <v>0</v>
      </c>
      <c r="W13" s="131" t="s">
        <v>0</v>
      </c>
      <c r="X13" s="143" t="str">
        <f t="shared" si="6"/>
        <v/>
      </c>
      <c r="Z13" s="143" t="str">
        <f t="shared" si="7"/>
        <v/>
      </c>
      <c r="AB13" s="151"/>
    </row>
    <row r="14" spans="2:28" x14ac:dyDescent="0.4">
      <c r="B14" s="136">
        <v>9</v>
      </c>
      <c r="C14" s="137" t="s">
        <v>36</v>
      </c>
      <c r="D14" s="152" t="str">
        <f t="shared" si="2"/>
        <v>i</v>
      </c>
      <c r="E14" s="136" t="s">
        <v>13</v>
      </c>
      <c r="F14" s="138"/>
      <c r="G14" s="136" t="s">
        <v>14</v>
      </c>
      <c r="H14" s="138"/>
      <c r="I14" s="139" t="s">
        <v>27</v>
      </c>
      <c r="J14" s="138">
        <v>0</v>
      </c>
      <c r="K14" s="140" t="s">
        <v>0</v>
      </c>
      <c r="L14" s="143" t="str">
        <f t="shared" si="5"/>
        <v/>
      </c>
      <c r="N14" s="141">
        <f t="shared" si="3"/>
        <v>0.29166666666666669</v>
      </c>
      <c r="O14" s="130" t="s">
        <v>14</v>
      </c>
      <c r="P14" s="141">
        <f t="shared" si="4"/>
        <v>0.83333333333333337</v>
      </c>
      <c r="R14" s="144" t="str">
        <f t="shared" si="0"/>
        <v/>
      </c>
      <c r="S14" s="130" t="s">
        <v>14</v>
      </c>
      <c r="T14" s="144" t="str">
        <f t="shared" si="1"/>
        <v/>
      </c>
      <c r="U14" s="142" t="s">
        <v>27</v>
      </c>
      <c r="V14" s="138">
        <v>0</v>
      </c>
      <c r="W14" s="131" t="s">
        <v>0</v>
      </c>
      <c r="X14" s="143" t="str">
        <f t="shared" si="6"/>
        <v/>
      </c>
      <c r="Z14" s="143" t="str">
        <f t="shared" si="7"/>
        <v/>
      </c>
      <c r="AB14" s="151"/>
    </row>
    <row r="15" spans="2:28" x14ac:dyDescent="0.4">
      <c r="B15" s="136">
        <v>10</v>
      </c>
      <c r="C15" s="137" t="s">
        <v>37</v>
      </c>
      <c r="D15" s="152" t="str">
        <f t="shared" si="2"/>
        <v>j</v>
      </c>
      <c r="E15" s="136" t="s">
        <v>13</v>
      </c>
      <c r="F15" s="138"/>
      <c r="G15" s="136" t="s">
        <v>14</v>
      </c>
      <c r="H15" s="138"/>
      <c r="I15" s="139" t="s">
        <v>27</v>
      </c>
      <c r="J15" s="138">
        <v>0</v>
      </c>
      <c r="K15" s="140" t="s">
        <v>0</v>
      </c>
      <c r="L15" s="143" t="str">
        <f t="shared" si="5"/>
        <v/>
      </c>
      <c r="N15" s="141">
        <f t="shared" si="3"/>
        <v>0.29166666666666669</v>
      </c>
      <c r="O15" s="130" t="s">
        <v>14</v>
      </c>
      <c r="P15" s="141">
        <f t="shared" si="4"/>
        <v>0.83333333333333337</v>
      </c>
      <c r="R15" s="144" t="str">
        <f t="shared" si="0"/>
        <v/>
      </c>
      <c r="S15" s="130" t="s">
        <v>14</v>
      </c>
      <c r="T15" s="144" t="str">
        <f t="shared" si="1"/>
        <v/>
      </c>
      <c r="U15" s="142" t="s">
        <v>27</v>
      </c>
      <c r="V15" s="138">
        <v>0</v>
      </c>
      <c r="W15" s="131" t="s">
        <v>0</v>
      </c>
      <c r="X15" s="143" t="str">
        <f t="shared" si="6"/>
        <v/>
      </c>
      <c r="Z15" s="143" t="str">
        <f t="shared" si="7"/>
        <v/>
      </c>
      <c r="AB15" s="151"/>
    </row>
    <row r="16" spans="2:28" x14ac:dyDescent="0.4">
      <c r="B16" s="136">
        <v>11</v>
      </c>
      <c r="C16" s="137" t="s">
        <v>38</v>
      </c>
      <c r="D16" s="152" t="str">
        <f t="shared" si="2"/>
        <v>k</v>
      </c>
      <c r="E16" s="136" t="s">
        <v>13</v>
      </c>
      <c r="F16" s="138"/>
      <c r="G16" s="136" t="s">
        <v>14</v>
      </c>
      <c r="H16" s="138"/>
      <c r="I16" s="139" t="s">
        <v>27</v>
      </c>
      <c r="J16" s="138">
        <v>0</v>
      </c>
      <c r="K16" s="140" t="s">
        <v>0</v>
      </c>
      <c r="L16" s="143" t="str">
        <f t="shared" si="5"/>
        <v/>
      </c>
      <c r="N16" s="141">
        <f t="shared" si="3"/>
        <v>0.29166666666666669</v>
      </c>
      <c r="O16" s="130" t="s">
        <v>14</v>
      </c>
      <c r="P16" s="141">
        <f t="shared" si="4"/>
        <v>0.83333333333333337</v>
      </c>
      <c r="R16" s="144" t="str">
        <f t="shared" si="0"/>
        <v/>
      </c>
      <c r="S16" s="130" t="s">
        <v>14</v>
      </c>
      <c r="T16" s="144" t="str">
        <f t="shared" si="1"/>
        <v/>
      </c>
      <c r="U16" s="142" t="s">
        <v>27</v>
      </c>
      <c r="V16" s="138">
        <v>0</v>
      </c>
      <c r="W16" s="131" t="s">
        <v>0</v>
      </c>
      <c r="X16" s="143" t="str">
        <f t="shared" si="6"/>
        <v/>
      </c>
      <c r="Z16" s="143" t="str">
        <f t="shared" si="7"/>
        <v/>
      </c>
      <c r="AB16" s="151"/>
    </row>
    <row r="17" spans="2:28" x14ac:dyDescent="0.4">
      <c r="B17" s="136">
        <v>12</v>
      </c>
      <c r="C17" s="137" t="s">
        <v>39</v>
      </c>
      <c r="D17" s="152" t="str">
        <f t="shared" si="2"/>
        <v>l</v>
      </c>
      <c r="E17" s="136" t="s">
        <v>13</v>
      </c>
      <c r="F17" s="138"/>
      <c r="G17" s="136" t="s">
        <v>14</v>
      </c>
      <c r="H17" s="138"/>
      <c r="I17" s="139" t="s">
        <v>27</v>
      </c>
      <c r="J17" s="138">
        <v>0</v>
      </c>
      <c r="K17" s="140" t="s">
        <v>0</v>
      </c>
      <c r="L17" s="143" t="str">
        <f t="shared" si="5"/>
        <v/>
      </c>
      <c r="N17" s="141">
        <f t="shared" si="3"/>
        <v>0.29166666666666669</v>
      </c>
      <c r="O17" s="130" t="s">
        <v>14</v>
      </c>
      <c r="P17" s="141">
        <f t="shared" si="4"/>
        <v>0.83333333333333337</v>
      </c>
      <c r="R17" s="144" t="str">
        <f t="shared" si="0"/>
        <v/>
      </c>
      <c r="S17" s="130" t="s">
        <v>14</v>
      </c>
      <c r="T17" s="144" t="str">
        <f t="shared" si="1"/>
        <v/>
      </c>
      <c r="U17" s="142" t="s">
        <v>27</v>
      </c>
      <c r="V17" s="138">
        <v>0</v>
      </c>
      <c r="W17" s="131" t="s">
        <v>0</v>
      </c>
      <c r="X17" s="143" t="str">
        <f t="shared" si="6"/>
        <v/>
      </c>
      <c r="Z17" s="143" t="str">
        <f t="shared" si="7"/>
        <v/>
      </c>
      <c r="AB17" s="151"/>
    </row>
    <row r="18" spans="2:28" x14ac:dyDescent="0.4">
      <c r="B18" s="136">
        <v>13</v>
      </c>
      <c r="C18" s="137" t="s">
        <v>40</v>
      </c>
      <c r="D18" s="152" t="str">
        <f t="shared" si="2"/>
        <v>m</v>
      </c>
      <c r="E18" s="136" t="s">
        <v>13</v>
      </c>
      <c r="F18" s="138"/>
      <c r="G18" s="136" t="s">
        <v>14</v>
      </c>
      <c r="H18" s="138"/>
      <c r="I18" s="139" t="s">
        <v>27</v>
      </c>
      <c r="J18" s="138">
        <v>0</v>
      </c>
      <c r="K18" s="140" t="s">
        <v>0</v>
      </c>
      <c r="L18" s="143" t="str">
        <f t="shared" si="5"/>
        <v/>
      </c>
      <c r="N18" s="141">
        <f t="shared" si="3"/>
        <v>0.29166666666666669</v>
      </c>
      <c r="O18" s="130" t="s">
        <v>14</v>
      </c>
      <c r="P18" s="141">
        <f t="shared" si="4"/>
        <v>0.83333333333333337</v>
      </c>
      <c r="R18" s="144" t="str">
        <f t="shared" si="0"/>
        <v/>
      </c>
      <c r="S18" s="130" t="s">
        <v>14</v>
      </c>
      <c r="T18" s="144" t="str">
        <f t="shared" si="1"/>
        <v/>
      </c>
      <c r="U18" s="142" t="s">
        <v>27</v>
      </c>
      <c r="V18" s="138">
        <v>0</v>
      </c>
      <c r="W18" s="131" t="s">
        <v>0</v>
      </c>
      <c r="X18" s="143" t="str">
        <f t="shared" si="6"/>
        <v/>
      </c>
      <c r="Z18" s="143" t="str">
        <f t="shared" si="7"/>
        <v/>
      </c>
      <c r="AB18" s="151"/>
    </row>
    <row r="19" spans="2:28" x14ac:dyDescent="0.4">
      <c r="B19" s="136">
        <v>14</v>
      </c>
      <c r="C19" s="137" t="s">
        <v>41</v>
      </c>
      <c r="D19" s="152" t="str">
        <f t="shared" si="2"/>
        <v>n</v>
      </c>
      <c r="E19" s="136" t="s">
        <v>13</v>
      </c>
      <c r="F19" s="138"/>
      <c r="G19" s="136" t="s">
        <v>14</v>
      </c>
      <c r="H19" s="138"/>
      <c r="I19" s="139" t="s">
        <v>27</v>
      </c>
      <c r="J19" s="138">
        <v>0</v>
      </c>
      <c r="K19" s="140" t="s">
        <v>0</v>
      </c>
      <c r="L19" s="143" t="str">
        <f t="shared" si="5"/>
        <v/>
      </c>
      <c r="N19" s="141">
        <f t="shared" si="3"/>
        <v>0.29166666666666669</v>
      </c>
      <c r="O19" s="130" t="s">
        <v>14</v>
      </c>
      <c r="P19" s="141">
        <f t="shared" si="4"/>
        <v>0.83333333333333337</v>
      </c>
      <c r="R19" s="144" t="str">
        <f t="shared" si="0"/>
        <v/>
      </c>
      <c r="S19" s="130" t="s">
        <v>14</v>
      </c>
      <c r="T19" s="144" t="str">
        <f t="shared" si="1"/>
        <v/>
      </c>
      <c r="U19" s="142" t="s">
        <v>27</v>
      </c>
      <c r="V19" s="138">
        <v>0</v>
      </c>
      <c r="W19" s="131" t="s">
        <v>0</v>
      </c>
      <c r="X19" s="143" t="str">
        <f t="shared" si="6"/>
        <v/>
      </c>
      <c r="Z19" s="143" t="str">
        <f t="shared" si="7"/>
        <v/>
      </c>
      <c r="AB19" s="151"/>
    </row>
    <row r="20" spans="2:28" x14ac:dyDescent="0.4">
      <c r="B20" s="136">
        <v>15</v>
      </c>
      <c r="C20" s="137" t="s">
        <v>42</v>
      </c>
      <c r="D20" s="152" t="str">
        <f t="shared" si="2"/>
        <v>o</v>
      </c>
      <c r="E20" s="136" t="s">
        <v>13</v>
      </c>
      <c r="F20" s="138"/>
      <c r="G20" s="136" t="s">
        <v>14</v>
      </c>
      <c r="H20" s="138"/>
      <c r="I20" s="139" t="s">
        <v>27</v>
      </c>
      <c r="J20" s="138">
        <v>0</v>
      </c>
      <c r="K20" s="140" t="s">
        <v>0</v>
      </c>
      <c r="L20" s="143" t="str">
        <f t="shared" si="5"/>
        <v/>
      </c>
      <c r="N20" s="141">
        <f t="shared" si="3"/>
        <v>0.29166666666666669</v>
      </c>
      <c r="O20" s="130" t="s">
        <v>14</v>
      </c>
      <c r="P20" s="141">
        <f t="shared" si="4"/>
        <v>0.83333333333333337</v>
      </c>
      <c r="R20" s="144" t="str">
        <f t="shared" si="0"/>
        <v/>
      </c>
      <c r="S20" s="130" t="s">
        <v>14</v>
      </c>
      <c r="T20" s="144" t="str">
        <f t="shared" si="1"/>
        <v/>
      </c>
      <c r="U20" s="142" t="s">
        <v>27</v>
      </c>
      <c r="V20" s="138">
        <v>0</v>
      </c>
      <c r="W20" s="131" t="s">
        <v>0</v>
      </c>
      <c r="X20" s="143" t="str">
        <f t="shared" si="6"/>
        <v/>
      </c>
      <c r="Z20" s="143" t="str">
        <f t="shared" si="7"/>
        <v/>
      </c>
      <c r="AB20" s="151"/>
    </row>
    <row r="21" spans="2:28" x14ac:dyDescent="0.4">
      <c r="B21" s="136">
        <v>16</v>
      </c>
      <c r="C21" s="137" t="s">
        <v>43</v>
      </c>
      <c r="D21" s="152" t="str">
        <f t="shared" si="2"/>
        <v>p</v>
      </c>
      <c r="E21" s="136" t="s">
        <v>13</v>
      </c>
      <c r="F21" s="138"/>
      <c r="G21" s="136" t="s">
        <v>14</v>
      </c>
      <c r="H21" s="138"/>
      <c r="I21" s="139" t="s">
        <v>27</v>
      </c>
      <c r="J21" s="138">
        <v>0</v>
      </c>
      <c r="K21" s="140" t="s">
        <v>0</v>
      </c>
      <c r="L21" s="143" t="str">
        <f t="shared" si="5"/>
        <v/>
      </c>
      <c r="N21" s="141">
        <f t="shared" si="3"/>
        <v>0.29166666666666669</v>
      </c>
      <c r="O21" s="130" t="s">
        <v>14</v>
      </c>
      <c r="P21" s="141">
        <f t="shared" si="4"/>
        <v>0.83333333333333337</v>
      </c>
      <c r="R21" s="144" t="str">
        <f t="shared" si="0"/>
        <v/>
      </c>
      <c r="S21" s="130" t="s">
        <v>14</v>
      </c>
      <c r="T21" s="144" t="str">
        <f t="shared" si="1"/>
        <v/>
      </c>
      <c r="U21" s="142" t="s">
        <v>27</v>
      </c>
      <c r="V21" s="138">
        <v>0</v>
      </c>
      <c r="W21" s="131" t="s">
        <v>0</v>
      </c>
      <c r="X21" s="143" t="str">
        <f t="shared" si="6"/>
        <v/>
      </c>
      <c r="Z21" s="143" t="str">
        <f t="shared" si="7"/>
        <v/>
      </c>
      <c r="AB21" s="151"/>
    </row>
    <row r="22" spans="2:28" x14ac:dyDescent="0.4">
      <c r="B22" s="136">
        <v>17</v>
      </c>
      <c r="C22" s="137" t="s">
        <v>44</v>
      </c>
      <c r="D22" s="152" t="str">
        <f t="shared" si="2"/>
        <v>q</v>
      </c>
      <c r="E22" s="136" t="s">
        <v>13</v>
      </c>
      <c r="F22" s="138"/>
      <c r="G22" s="136" t="s">
        <v>14</v>
      </c>
      <c r="H22" s="138"/>
      <c r="I22" s="139" t="s">
        <v>27</v>
      </c>
      <c r="J22" s="138">
        <v>0</v>
      </c>
      <c r="K22" s="140" t="s">
        <v>0</v>
      </c>
      <c r="L22" s="143" t="str">
        <f t="shared" si="5"/>
        <v/>
      </c>
      <c r="N22" s="141">
        <f t="shared" si="3"/>
        <v>0.29166666666666669</v>
      </c>
      <c r="O22" s="130" t="s">
        <v>14</v>
      </c>
      <c r="P22" s="141">
        <f t="shared" si="4"/>
        <v>0.83333333333333337</v>
      </c>
      <c r="R22" s="144" t="str">
        <f t="shared" si="0"/>
        <v/>
      </c>
      <c r="S22" s="130" t="s">
        <v>14</v>
      </c>
      <c r="T22" s="144" t="str">
        <f t="shared" si="1"/>
        <v/>
      </c>
      <c r="U22" s="142" t="s">
        <v>27</v>
      </c>
      <c r="V22" s="138">
        <v>0</v>
      </c>
      <c r="W22" s="131" t="s">
        <v>0</v>
      </c>
      <c r="X22" s="143" t="str">
        <f t="shared" si="6"/>
        <v/>
      </c>
      <c r="Z22" s="143" t="str">
        <f t="shared" si="7"/>
        <v/>
      </c>
      <c r="AB22" s="151"/>
    </row>
    <row r="23" spans="2:28" x14ac:dyDescent="0.4">
      <c r="B23" s="136">
        <v>18</v>
      </c>
      <c r="C23" s="137" t="s">
        <v>45</v>
      </c>
      <c r="D23" s="152" t="str">
        <f t="shared" si="2"/>
        <v>r</v>
      </c>
      <c r="E23" s="136" t="s">
        <v>13</v>
      </c>
      <c r="F23" s="145"/>
      <c r="G23" s="136" t="s">
        <v>14</v>
      </c>
      <c r="H23" s="145"/>
      <c r="I23" s="139" t="s">
        <v>27</v>
      </c>
      <c r="J23" s="145"/>
      <c r="K23" s="140" t="s">
        <v>0</v>
      </c>
      <c r="L23" s="137">
        <v>1</v>
      </c>
      <c r="N23" s="146"/>
      <c r="O23" s="136" t="s">
        <v>14</v>
      </c>
      <c r="P23" s="146"/>
      <c r="Q23" s="140"/>
      <c r="R23" s="146"/>
      <c r="S23" s="136" t="s">
        <v>14</v>
      </c>
      <c r="T23" s="146"/>
      <c r="U23" s="139" t="s">
        <v>27</v>
      </c>
      <c r="V23" s="145"/>
      <c r="W23" s="140" t="s">
        <v>0</v>
      </c>
      <c r="X23" s="147">
        <v>1</v>
      </c>
      <c r="Y23" s="140"/>
      <c r="Z23" s="147" t="s">
        <v>26</v>
      </c>
      <c r="AB23" s="151"/>
    </row>
    <row r="24" spans="2:28" x14ac:dyDescent="0.4">
      <c r="B24" s="136">
        <v>19</v>
      </c>
      <c r="C24" s="137" t="s">
        <v>46</v>
      </c>
      <c r="D24" s="152" t="str">
        <f t="shared" si="2"/>
        <v>s</v>
      </c>
      <c r="E24" s="136" t="s">
        <v>13</v>
      </c>
      <c r="F24" s="145"/>
      <c r="G24" s="136" t="s">
        <v>14</v>
      </c>
      <c r="H24" s="145"/>
      <c r="I24" s="139" t="s">
        <v>27</v>
      </c>
      <c r="J24" s="145"/>
      <c r="K24" s="140" t="s">
        <v>0</v>
      </c>
      <c r="L24" s="137">
        <v>2</v>
      </c>
      <c r="N24" s="146"/>
      <c r="O24" s="136" t="s">
        <v>14</v>
      </c>
      <c r="P24" s="146"/>
      <c r="Q24" s="140"/>
      <c r="R24" s="146"/>
      <c r="S24" s="136" t="s">
        <v>14</v>
      </c>
      <c r="T24" s="146"/>
      <c r="U24" s="139" t="s">
        <v>27</v>
      </c>
      <c r="V24" s="145"/>
      <c r="W24" s="140" t="s">
        <v>0</v>
      </c>
      <c r="X24" s="147">
        <v>2</v>
      </c>
      <c r="Y24" s="140"/>
      <c r="Z24" s="147" t="s">
        <v>26</v>
      </c>
      <c r="AB24" s="151"/>
    </row>
    <row r="25" spans="2:28" x14ac:dyDescent="0.4">
      <c r="B25" s="136">
        <v>20</v>
      </c>
      <c r="C25" s="137" t="s">
        <v>47</v>
      </c>
      <c r="D25" s="152" t="str">
        <f t="shared" si="2"/>
        <v>t</v>
      </c>
      <c r="E25" s="136" t="s">
        <v>13</v>
      </c>
      <c r="F25" s="145"/>
      <c r="G25" s="136" t="s">
        <v>14</v>
      </c>
      <c r="H25" s="145"/>
      <c r="I25" s="139" t="s">
        <v>27</v>
      </c>
      <c r="J25" s="145"/>
      <c r="K25" s="140" t="s">
        <v>0</v>
      </c>
      <c r="L25" s="137">
        <v>3</v>
      </c>
      <c r="N25" s="146"/>
      <c r="O25" s="136" t="s">
        <v>14</v>
      </c>
      <c r="P25" s="146"/>
      <c r="Q25" s="140"/>
      <c r="R25" s="146"/>
      <c r="S25" s="136" t="s">
        <v>14</v>
      </c>
      <c r="T25" s="146"/>
      <c r="U25" s="139" t="s">
        <v>27</v>
      </c>
      <c r="V25" s="145"/>
      <c r="W25" s="140" t="s">
        <v>0</v>
      </c>
      <c r="X25" s="147">
        <v>3</v>
      </c>
      <c r="Y25" s="140"/>
      <c r="Z25" s="147" t="s">
        <v>26</v>
      </c>
      <c r="AB25" s="151"/>
    </row>
    <row r="26" spans="2:28" x14ac:dyDescent="0.4">
      <c r="B26" s="136">
        <v>21</v>
      </c>
      <c r="C26" s="137" t="s">
        <v>48</v>
      </c>
      <c r="D26" s="152" t="str">
        <f t="shared" si="2"/>
        <v>u</v>
      </c>
      <c r="E26" s="136" t="s">
        <v>13</v>
      </c>
      <c r="F26" s="145"/>
      <c r="G26" s="136" t="s">
        <v>14</v>
      </c>
      <c r="H26" s="145"/>
      <c r="I26" s="139" t="s">
        <v>27</v>
      </c>
      <c r="J26" s="145"/>
      <c r="K26" s="140" t="s">
        <v>0</v>
      </c>
      <c r="L26" s="137">
        <v>4</v>
      </c>
      <c r="N26" s="146"/>
      <c r="O26" s="136" t="s">
        <v>14</v>
      </c>
      <c r="P26" s="146"/>
      <c r="Q26" s="140"/>
      <c r="R26" s="146"/>
      <c r="S26" s="136" t="s">
        <v>14</v>
      </c>
      <c r="T26" s="146"/>
      <c r="U26" s="139" t="s">
        <v>27</v>
      </c>
      <c r="V26" s="145"/>
      <c r="W26" s="140" t="s">
        <v>0</v>
      </c>
      <c r="X26" s="147">
        <v>4</v>
      </c>
      <c r="Y26" s="140"/>
      <c r="Z26" s="147" t="s">
        <v>26</v>
      </c>
      <c r="AB26" s="151"/>
    </row>
    <row r="27" spans="2:28" x14ac:dyDescent="0.4">
      <c r="B27" s="136">
        <v>22</v>
      </c>
      <c r="C27" s="137" t="s">
        <v>49</v>
      </c>
      <c r="D27" s="152" t="str">
        <f t="shared" si="2"/>
        <v>v</v>
      </c>
      <c r="E27" s="136" t="s">
        <v>13</v>
      </c>
      <c r="F27" s="145"/>
      <c r="G27" s="136" t="s">
        <v>14</v>
      </c>
      <c r="H27" s="145"/>
      <c r="I27" s="139" t="s">
        <v>27</v>
      </c>
      <c r="J27" s="145"/>
      <c r="K27" s="140" t="s">
        <v>0</v>
      </c>
      <c r="L27" s="137">
        <v>5</v>
      </c>
      <c r="N27" s="146"/>
      <c r="O27" s="136" t="s">
        <v>14</v>
      </c>
      <c r="P27" s="146"/>
      <c r="Q27" s="140"/>
      <c r="R27" s="146"/>
      <c r="S27" s="136" t="s">
        <v>14</v>
      </c>
      <c r="T27" s="146"/>
      <c r="U27" s="139" t="s">
        <v>27</v>
      </c>
      <c r="V27" s="145"/>
      <c r="W27" s="140" t="s">
        <v>0</v>
      </c>
      <c r="X27" s="147">
        <v>5</v>
      </c>
      <c r="Y27" s="140"/>
      <c r="Z27" s="147" t="s">
        <v>26</v>
      </c>
      <c r="AB27" s="151"/>
    </row>
    <row r="28" spans="2:28" x14ac:dyDescent="0.4">
      <c r="B28" s="136">
        <v>23</v>
      </c>
      <c r="C28" s="137" t="s">
        <v>50</v>
      </c>
      <c r="D28" s="152" t="str">
        <f t="shared" si="2"/>
        <v>w</v>
      </c>
      <c r="E28" s="136" t="s">
        <v>13</v>
      </c>
      <c r="F28" s="145"/>
      <c r="G28" s="136" t="s">
        <v>14</v>
      </c>
      <c r="H28" s="145"/>
      <c r="I28" s="139" t="s">
        <v>27</v>
      </c>
      <c r="J28" s="145"/>
      <c r="K28" s="140" t="s">
        <v>0</v>
      </c>
      <c r="L28" s="137">
        <v>6</v>
      </c>
      <c r="N28" s="146"/>
      <c r="O28" s="136" t="s">
        <v>14</v>
      </c>
      <c r="P28" s="146"/>
      <c r="Q28" s="140"/>
      <c r="R28" s="146"/>
      <c r="S28" s="136" t="s">
        <v>14</v>
      </c>
      <c r="T28" s="146"/>
      <c r="U28" s="139" t="s">
        <v>27</v>
      </c>
      <c r="V28" s="145"/>
      <c r="W28" s="140" t="s">
        <v>0</v>
      </c>
      <c r="X28" s="147">
        <v>6</v>
      </c>
      <c r="Y28" s="140"/>
      <c r="Z28" s="147" t="s">
        <v>26</v>
      </c>
      <c r="AB28" s="151"/>
    </row>
    <row r="29" spans="2:28" x14ac:dyDescent="0.4">
      <c r="B29" s="136">
        <v>24</v>
      </c>
      <c r="C29" s="137" t="s">
        <v>51</v>
      </c>
      <c r="D29" s="152" t="str">
        <f t="shared" si="2"/>
        <v>x</v>
      </c>
      <c r="E29" s="136" t="s">
        <v>13</v>
      </c>
      <c r="F29" s="145"/>
      <c r="G29" s="136" t="s">
        <v>14</v>
      </c>
      <c r="H29" s="145"/>
      <c r="I29" s="139" t="s">
        <v>27</v>
      </c>
      <c r="J29" s="145"/>
      <c r="K29" s="140" t="s">
        <v>0</v>
      </c>
      <c r="L29" s="137">
        <v>7</v>
      </c>
      <c r="N29" s="146"/>
      <c r="O29" s="136" t="s">
        <v>14</v>
      </c>
      <c r="P29" s="146"/>
      <c r="Q29" s="140"/>
      <c r="R29" s="146"/>
      <c r="S29" s="136" t="s">
        <v>14</v>
      </c>
      <c r="T29" s="146"/>
      <c r="U29" s="139" t="s">
        <v>27</v>
      </c>
      <c r="V29" s="145"/>
      <c r="W29" s="140" t="s">
        <v>0</v>
      </c>
      <c r="X29" s="147">
        <v>7</v>
      </c>
      <c r="Y29" s="140"/>
      <c r="Z29" s="147" t="s">
        <v>26</v>
      </c>
      <c r="AB29" s="151"/>
    </row>
    <row r="30" spans="2:28" x14ac:dyDescent="0.4">
      <c r="B30" s="136">
        <v>25</v>
      </c>
      <c r="C30" s="137" t="s">
        <v>52</v>
      </c>
      <c r="D30" s="152" t="str">
        <f t="shared" si="2"/>
        <v>y</v>
      </c>
      <c r="E30" s="136" t="s">
        <v>13</v>
      </c>
      <c r="F30" s="145"/>
      <c r="G30" s="136" t="s">
        <v>14</v>
      </c>
      <c r="H30" s="145"/>
      <c r="I30" s="139" t="s">
        <v>27</v>
      </c>
      <c r="J30" s="145"/>
      <c r="K30" s="140" t="s">
        <v>0</v>
      </c>
      <c r="L30" s="137">
        <v>8</v>
      </c>
      <c r="N30" s="146"/>
      <c r="O30" s="136" t="s">
        <v>14</v>
      </c>
      <c r="P30" s="146"/>
      <c r="Q30" s="140"/>
      <c r="R30" s="146"/>
      <c r="S30" s="136" t="s">
        <v>14</v>
      </c>
      <c r="T30" s="146"/>
      <c r="U30" s="139" t="s">
        <v>27</v>
      </c>
      <c r="V30" s="145"/>
      <c r="W30" s="140" t="s">
        <v>0</v>
      </c>
      <c r="X30" s="147">
        <v>8</v>
      </c>
      <c r="Y30" s="140"/>
      <c r="Z30" s="147" t="s">
        <v>26</v>
      </c>
      <c r="AB30" s="151"/>
    </row>
    <row r="31" spans="2:28" x14ac:dyDescent="0.4">
      <c r="B31" s="136">
        <v>26</v>
      </c>
      <c r="C31" s="137" t="s">
        <v>53</v>
      </c>
      <c r="D31" s="152" t="str">
        <f t="shared" si="2"/>
        <v>z</v>
      </c>
      <c r="E31" s="136" t="s">
        <v>13</v>
      </c>
      <c r="F31" s="145"/>
      <c r="G31" s="136" t="s">
        <v>14</v>
      </c>
      <c r="H31" s="145"/>
      <c r="I31" s="139" t="s">
        <v>27</v>
      </c>
      <c r="J31" s="145"/>
      <c r="K31" s="140" t="s">
        <v>0</v>
      </c>
      <c r="L31" s="137">
        <v>1</v>
      </c>
      <c r="N31" s="146"/>
      <c r="O31" s="136" t="s">
        <v>14</v>
      </c>
      <c r="P31" s="146"/>
      <c r="Q31" s="140"/>
      <c r="R31" s="146"/>
      <c r="S31" s="136" t="s">
        <v>14</v>
      </c>
      <c r="T31" s="146"/>
      <c r="U31" s="139" t="s">
        <v>27</v>
      </c>
      <c r="V31" s="145"/>
      <c r="W31" s="140" t="s">
        <v>0</v>
      </c>
      <c r="X31" s="147" t="s">
        <v>26</v>
      </c>
      <c r="Y31" s="140"/>
      <c r="Z31" s="147">
        <v>1</v>
      </c>
      <c r="AB31" s="151"/>
    </row>
    <row r="32" spans="2:28" x14ac:dyDescent="0.4">
      <c r="B32" s="136">
        <v>27</v>
      </c>
      <c r="C32" s="137" t="s">
        <v>51</v>
      </c>
      <c r="D32" s="152" t="str">
        <f t="shared" si="2"/>
        <v>x</v>
      </c>
      <c r="E32" s="136" t="s">
        <v>13</v>
      </c>
      <c r="F32" s="145"/>
      <c r="G32" s="136" t="s">
        <v>14</v>
      </c>
      <c r="H32" s="145"/>
      <c r="I32" s="139" t="s">
        <v>27</v>
      </c>
      <c r="J32" s="145"/>
      <c r="K32" s="140" t="s">
        <v>0</v>
      </c>
      <c r="L32" s="137">
        <v>2</v>
      </c>
      <c r="N32" s="146"/>
      <c r="O32" s="136" t="s">
        <v>14</v>
      </c>
      <c r="P32" s="146"/>
      <c r="Q32" s="140"/>
      <c r="R32" s="146"/>
      <c r="S32" s="136" t="s">
        <v>14</v>
      </c>
      <c r="T32" s="146"/>
      <c r="U32" s="139" t="s">
        <v>27</v>
      </c>
      <c r="V32" s="145"/>
      <c r="W32" s="140" t="s">
        <v>0</v>
      </c>
      <c r="X32" s="147" t="s">
        <v>26</v>
      </c>
      <c r="Y32" s="140"/>
      <c r="Z32" s="147">
        <v>2</v>
      </c>
      <c r="AB32" s="151"/>
    </row>
    <row r="33" spans="2:28" x14ac:dyDescent="0.4">
      <c r="B33" s="136">
        <v>28</v>
      </c>
      <c r="C33" s="137" t="s">
        <v>56</v>
      </c>
      <c r="D33" s="152" t="str">
        <f t="shared" si="2"/>
        <v>aa</v>
      </c>
      <c r="E33" s="136" t="s">
        <v>13</v>
      </c>
      <c r="F33" s="145"/>
      <c r="G33" s="136" t="s">
        <v>14</v>
      </c>
      <c r="H33" s="145"/>
      <c r="I33" s="139" t="s">
        <v>27</v>
      </c>
      <c r="J33" s="145"/>
      <c r="K33" s="140" t="s">
        <v>0</v>
      </c>
      <c r="L33" s="137">
        <v>3</v>
      </c>
      <c r="N33" s="146"/>
      <c r="O33" s="136" t="s">
        <v>14</v>
      </c>
      <c r="P33" s="146"/>
      <c r="Q33" s="140"/>
      <c r="R33" s="146"/>
      <c r="S33" s="136" t="s">
        <v>14</v>
      </c>
      <c r="T33" s="146"/>
      <c r="U33" s="139" t="s">
        <v>27</v>
      </c>
      <c r="V33" s="145"/>
      <c r="W33" s="140" t="s">
        <v>0</v>
      </c>
      <c r="X33" s="147" t="s">
        <v>26</v>
      </c>
      <c r="Y33" s="140"/>
      <c r="Z33" s="147">
        <v>3</v>
      </c>
      <c r="AB33" s="151"/>
    </row>
    <row r="34" spans="2:28" x14ac:dyDescent="0.4">
      <c r="B34" s="136">
        <v>29</v>
      </c>
      <c r="C34" s="137" t="s">
        <v>57</v>
      </c>
      <c r="D34" s="152" t="str">
        <f t="shared" si="2"/>
        <v>ab</v>
      </c>
      <c r="E34" s="136" t="s">
        <v>13</v>
      </c>
      <c r="F34" s="145"/>
      <c r="G34" s="136" t="s">
        <v>14</v>
      </c>
      <c r="H34" s="145"/>
      <c r="I34" s="139" t="s">
        <v>27</v>
      </c>
      <c r="J34" s="145"/>
      <c r="K34" s="140" t="s">
        <v>0</v>
      </c>
      <c r="L34" s="137">
        <v>4</v>
      </c>
      <c r="N34" s="146"/>
      <c r="O34" s="136" t="s">
        <v>14</v>
      </c>
      <c r="P34" s="146"/>
      <c r="Q34" s="140"/>
      <c r="R34" s="146"/>
      <c r="S34" s="136" t="s">
        <v>14</v>
      </c>
      <c r="T34" s="146"/>
      <c r="U34" s="139" t="s">
        <v>27</v>
      </c>
      <c r="V34" s="145"/>
      <c r="W34" s="140" t="s">
        <v>0</v>
      </c>
      <c r="X34" s="147" t="s">
        <v>26</v>
      </c>
      <c r="Y34" s="140"/>
      <c r="Z34" s="147">
        <v>4</v>
      </c>
      <c r="AB34" s="151"/>
    </row>
    <row r="35" spans="2:28" x14ac:dyDescent="0.4">
      <c r="B35" s="136">
        <v>30</v>
      </c>
      <c r="C35" s="137" t="s">
        <v>58</v>
      </c>
      <c r="D35" s="152" t="str">
        <f t="shared" si="2"/>
        <v>ac</v>
      </c>
      <c r="E35" s="136" t="s">
        <v>13</v>
      </c>
      <c r="F35" s="145"/>
      <c r="G35" s="136" t="s">
        <v>14</v>
      </c>
      <c r="H35" s="145"/>
      <c r="I35" s="139" t="s">
        <v>27</v>
      </c>
      <c r="J35" s="145"/>
      <c r="K35" s="140" t="s">
        <v>0</v>
      </c>
      <c r="L35" s="137">
        <v>5</v>
      </c>
      <c r="N35" s="146"/>
      <c r="O35" s="136" t="s">
        <v>14</v>
      </c>
      <c r="P35" s="146"/>
      <c r="Q35" s="140"/>
      <c r="R35" s="146"/>
      <c r="S35" s="136" t="s">
        <v>14</v>
      </c>
      <c r="T35" s="146"/>
      <c r="U35" s="139" t="s">
        <v>27</v>
      </c>
      <c r="V35" s="145"/>
      <c r="W35" s="140" t="s">
        <v>0</v>
      </c>
      <c r="X35" s="147" t="s">
        <v>26</v>
      </c>
      <c r="Y35" s="140"/>
      <c r="Z35" s="147">
        <v>5</v>
      </c>
      <c r="AB35" s="151"/>
    </row>
    <row r="36" spans="2:28" x14ac:dyDescent="0.4">
      <c r="B36" s="136">
        <v>31</v>
      </c>
      <c r="C36" s="137" t="s">
        <v>59</v>
      </c>
      <c r="D36" s="152" t="str">
        <f t="shared" si="2"/>
        <v>ad</v>
      </c>
      <c r="E36" s="136" t="s">
        <v>13</v>
      </c>
      <c r="F36" s="145"/>
      <c r="G36" s="136" t="s">
        <v>14</v>
      </c>
      <c r="H36" s="145"/>
      <c r="I36" s="139" t="s">
        <v>27</v>
      </c>
      <c r="J36" s="145"/>
      <c r="K36" s="140" t="s">
        <v>0</v>
      </c>
      <c r="L36" s="137">
        <v>6</v>
      </c>
      <c r="N36" s="146"/>
      <c r="O36" s="136" t="s">
        <v>14</v>
      </c>
      <c r="P36" s="146"/>
      <c r="Q36" s="140"/>
      <c r="R36" s="146"/>
      <c r="S36" s="136" t="s">
        <v>14</v>
      </c>
      <c r="T36" s="146"/>
      <c r="U36" s="139" t="s">
        <v>27</v>
      </c>
      <c r="V36" s="145"/>
      <c r="W36" s="140" t="s">
        <v>0</v>
      </c>
      <c r="X36" s="147" t="s">
        <v>26</v>
      </c>
      <c r="Y36" s="140"/>
      <c r="Z36" s="147">
        <v>6</v>
      </c>
      <c r="AB36" s="151"/>
    </row>
    <row r="37" spans="2:28" x14ac:dyDescent="0.4">
      <c r="B37" s="136">
        <v>32</v>
      </c>
      <c r="C37" s="137" t="s">
        <v>60</v>
      </c>
      <c r="D37" s="152" t="str">
        <f t="shared" si="2"/>
        <v>ae</v>
      </c>
      <c r="E37" s="136" t="s">
        <v>13</v>
      </c>
      <c r="F37" s="145"/>
      <c r="G37" s="136" t="s">
        <v>14</v>
      </c>
      <c r="H37" s="145"/>
      <c r="I37" s="139" t="s">
        <v>27</v>
      </c>
      <c r="J37" s="145"/>
      <c r="K37" s="140" t="s">
        <v>0</v>
      </c>
      <c r="L37" s="137">
        <v>7</v>
      </c>
      <c r="N37" s="146"/>
      <c r="O37" s="136" t="s">
        <v>14</v>
      </c>
      <c r="P37" s="146"/>
      <c r="Q37" s="140"/>
      <c r="R37" s="146"/>
      <c r="S37" s="136" t="s">
        <v>14</v>
      </c>
      <c r="T37" s="146"/>
      <c r="U37" s="139" t="s">
        <v>27</v>
      </c>
      <c r="V37" s="145"/>
      <c r="W37" s="140" t="s">
        <v>0</v>
      </c>
      <c r="X37" s="147" t="s">
        <v>26</v>
      </c>
      <c r="Y37" s="140"/>
      <c r="Z37" s="147">
        <v>7</v>
      </c>
      <c r="AB37" s="151"/>
    </row>
    <row r="38" spans="2:28" x14ac:dyDescent="0.4">
      <c r="B38" s="136">
        <v>33</v>
      </c>
      <c r="C38" s="137" t="s">
        <v>61</v>
      </c>
      <c r="D38" s="152" t="str">
        <f t="shared" si="2"/>
        <v>af</v>
      </c>
      <c r="E38" s="136" t="s">
        <v>13</v>
      </c>
      <c r="F38" s="145"/>
      <c r="G38" s="136" t="s">
        <v>14</v>
      </c>
      <c r="H38" s="145"/>
      <c r="I38" s="139" t="s">
        <v>27</v>
      </c>
      <c r="J38" s="145"/>
      <c r="K38" s="140" t="s">
        <v>0</v>
      </c>
      <c r="L38" s="137">
        <v>8</v>
      </c>
      <c r="N38" s="146"/>
      <c r="O38" s="136" t="s">
        <v>14</v>
      </c>
      <c r="P38" s="146"/>
      <c r="Q38" s="140"/>
      <c r="R38" s="146"/>
      <c r="S38" s="136" t="s">
        <v>14</v>
      </c>
      <c r="T38" s="146"/>
      <c r="U38" s="139" t="s">
        <v>27</v>
      </c>
      <c r="V38" s="145"/>
      <c r="W38" s="140" t="s">
        <v>0</v>
      </c>
      <c r="X38" s="147" t="s">
        <v>26</v>
      </c>
      <c r="Y38" s="140"/>
      <c r="Z38" s="147">
        <v>8</v>
      </c>
      <c r="AB38" s="151"/>
    </row>
    <row r="39" spans="2:28" x14ac:dyDescent="0.4">
      <c r="B39" s="136">
        <v>34</v>
      </c>
      <c r="C39" s="153" t="s">
        <v>76</v>
      </c>
      <c r="D39" s="152"/>
      <c r="E39" s="136" t="s">
        <v>13</v>
      </c>
      <c r="F39" s="138"/>
      <c r="G39" s="136" t="s">
        <v>14</v>
      </c>
      <c r="H39" s="138"/>
      <c r="I39" s="139" t="s">
        <v>27</v>
      </c>
      <c r="J39" s="138">
        <v>0</v>
      </c>
      <c r="K39" s="140" t="s">
        <v>0</v>
      </c>
      <c r="L39" s="143" t="str">
        <f t="shared" ref="L39:L40" si="8">IF(OR(F39="",H39=""),"",(H39+IF(F39&gt;H39,1,0)-F39-J39)*24)</f>
        <v/>
      </c>
      <c r="N39" s="141">
        <f t="shared" ref="N39:N46" si="9">$N$6</f>
        <v>0.29166666666666669</v>
      </c>
      <c r="O39" s="130" t="s">
        <v>14</v>
      </c>
      <c r="P39" s="141">
        <f t="shared" ref="P39:P46" si="10">$P$6</f>
        <v>0.83333333333333337</v>
      </c>
      <c r="R39" s="144" t="str">
        <f t="shared" ref="R39:R47" si="11">IF(F39="","",IF(F39&lt;N39,N39,IF(F39&gt;=P39,"",F39)))</f>
        <v/>
      </c>
      <c r="S39" s="130" t="s">
        <v>14</v>
      </c>
      <c r="T39" s="144" t="str">
        <f t="shared" ref="T39:T47" si="12">IF(H39="","",IF(H39&gt;F39,IF(H39&lt;P39,H39,P39),P39))</f>
        <v/>
      </c>
      <c r="U39" s="142" t="s">
        <v>27</v>
      </c>
      <c r="V39" s="138">
        <v>0</v>
      </c>
      <c r="W39" s="131" t="s">
        <v>0</v>
      </c>
      <c r="X39" s="143" t="str">
        <f t="shared" ref="X39:X40" si="13">IF(R39="","",IF((T39+IF(R39&gt;T39,1,0)-R39-V39)*24=0,"",(T39+IF(R39&gt;T39,1,0)-R39-V39)*24))</f>
        <v/>
      </c>
      <c r="Z39" s="143" t="str">
        <f t="shared" ref="Z39:Z40" si="14">IF(X39="",L39,IF(OR(L39-X39=0,L39-X39&lt;0),"-",L39-X39))</f>
        <v/>
      </c>
      <c r="AB39" s="151"/>
    </row>
    <row r="40" spans="2:28" x14ac:dyDescent="0.4">
      <c r="B40" s="136"/>
      <c r="C40" s="154" t="s">
        <v>26</v>
      </c>
      <c r="D40" s="152"/>
      <c r="E40" s="136" t="s">
        <v>13</v>
      </c>
      <c r="F40" s="138"/>
      <c r="G40" s="136" t="s">
        <v>14</v>
      </c>
      <c r="H40" s="138"/>
      <c r="I40" s="139" t="s">
        <v>27</v>
      </c>
      <c r="J40" s="138">
        <v>0</v>
      </c>
      <c r="K40" s="140" t="s">
        <v>0</v>
      </c>
      <c r="L40" s="143" t="str">
        <f t="shared" si="8"/>
        <v/>
      </c>
      <c r="N40" s="141">
        <f t="shared" si="9"/>
        <v>0.29166666666666669</v>
      </c>
      <c r="O40" s="130" t="s">
        <v>14</v>
      </c>
      <c r="P40" s="141">
        <f t="shared" si="10"/>
        <v>0.83333333333333337</v>
      </c>
      <c r="R40" s="144" t="str">
        <f t="shared" si="11"/>
        <v/>
      </c>
      <c r="S40" s="130" t="s">
        <v>14</v>
      </c>
      <c r="T40" s="144" t="str">
        <f t="shared" si="12"/>
        <v/>
      </c>
      <c r="U40" s="142" t="s">
        <v>27</v>
      </c>
      <c r="V40" s="138">
        <v>0</v>
      </c>
      <c r="W40" s="131" t="s">
        <v>0</v>
      </c>
      <c r="X40" s="143" t="str">
        <f t="shared" si="13"/>
        <v/>
      </c>
      <c r="Z40" s="143" t="str">
        <f t="shared" si="14"/>
        <v/>
      </c>
      <c r="AB40" s="151"/>
    </row>
    <row r="41" spans="2:28" x14ac:dyDescent="0.4">
      <c r="B41" s="136"/>
      <c r="C41" s="148" t="s">
        <v>26</v>
      </c>
      <c r="D41" s="152" t="str">
        <f>C39</f>
        <v>ag</v>
      </c>
      <c r="E41" s="136" t="s">
        <v>13</v>
      </c>
      <c r="F41" s="138" t="s">
        <v>26</v>
      </c>
      <c r="G41" s="136" t="s">
        <v>14</v>
      </c>
      <c r="H41" s="138" t="s">
        <v>26</v>
      </c>
      <c r="I41" s="139" t="s">
        <v>27</v>
      </c>
      <c r="J41" s="138" t="s">
        <v>26</v>
      </c>
      <c r="K41" s="140" t="s">
        <v>0</v>
      </c>
      <c r="L41" s="143" t="str">
        <f>IF(OR(L39="",L40=""),"",L39+L40)</f>
        <v/>
      </c>
      <c r="N41" s="141" t="s">
        <v>26</v>
      </c>
      <c r="O41" s="130" t="s">
        <v>14</v>
      </c>
      <c r="P41" s="141" t="s">
        <v>26</v>
      </c>
      <c r="R41" s="144" t="str">
        <f t="shared" si="11"/>
        <v/>
      </c>
      <c r="S41" s="130" t="s">
        <v>14</v>
      </c>
      <c r="T41" s="144" t="str">
        <f t="shared" si="12"/>
        <v>-</v>
      </c>
      <c r="U41" s="142" t="s">
        <v>27</v>
      </c>
      <c r="V41" s="138" t="s">
        <v>120</v>
      </c>
      <c r="W41" s="131" t="s">
        <v>0</v>
      </c>
      <c r="X41" s="143" t="str">
        <f>IF(OR(X39="",X40=""),"",X39+X40)</f>
        <v/>
      </c>
      <c r="Z41" s="143" t="str">
        <f>IF(X41="",L41,IF(OR(L41-X41=0,L41-X41&lt;0),"-",L41-X41))</f>
        <v/>
      </c>
      <c r="AB41" s="151" t="s">
        <v>121</v>
      </c>
    </row>
    <row r="42" spans="2:28" x14ac:dyDescent="0.4">
      <c r="B42" s="136"/>
      <c r="C42" s="153" t="s">
        <v>113</v>
      </c>
      <c r="D42" s="152"/>
      <c r="E42" s="136" t="s">
        <v>13</v>
      </c>
      <c r="F42" s="138"/>
      <c r="G42" s="136" t="s">
        <v>14</v>
      </c>
      <c r="H42" s="138"/>
      <c r="I42" s="139" t="s">
        <v>27</v>
      </c>
      <c r="J42" s="138">
        <v>0</v>
      </c>
      <c r="K42" s="140" t="s">
        <v>0</v>
      </c>
      <c r="L42" s="143" t="str">
        <f t="shared" ref="L42:L43" si="15">IF(OR(F42="",H42=""),"",(H42+IF(F42&gt;H42,1,0)-F42-J42)*24)</f>
        <v/>
      </c>
      <c r="N42" s="141">
        <f t="shared" si="9"/>
        <v>0.29166666666666669</v>
      </c>
      <c r="O42" s="130" t="s">
        <v>14</v>
      </c>
      <c r="P42" s="141">
        <f t="shared" si="10"/>
        <v>0.83333333333333337</v>
      </c>
      <c r="R42" s="144" t="str">
        <f t="shared" si="11"/>
        <v/>
      </c>
      <c r="S42" s="130" t="s">
        <v>14</v>
      </c>
      <c r="T42" s="144" t="str">
        <f t="shared" si="12"/>
        <v/>
      </c>
      <c r="U42" s="142" t="s">
        <v>27</v>
      </c>
      <c r="V42" s="138">
        <v>0</v>
      </c>
      <c r="W42" s="131" t="s">
        <v>0</v>
      </c>
      <c r="X42" s="143" t="str">
        <f t="shared" ref="X42:X43" si="16">IF(R42="","",IF((T42+IF(R42&gt;T42,1,0)-R42-V42)*24=0,"",(T42+IF(R42&gt;T42,1,0)-R42-V42)*24))</f>
        <v/>
      </c>
      <c r="Z42" s="143" t="str">
        <f t="shared" ref="Z42:Z43" si="17">IF(X42="",L42,IF(OR(L42-X42=0,L42-X42&lt;0),"-",L42-X42))</f>
        <v/>
      </c>
      <c r="AB42" s="151"/>
    </row>
    <row r="43" spans="2:28" x14ac:dyDescent="0.4">
      <c r="B43" s="136">
        <v>35</v>
      </c>
      <c r="C43" s="154" t="s">
        <v>26</v>
      </c>
      <c r="D43" s="152"/>
      <c r="E43" s="136" t="s">
        <v>13</v>
      </c>
      <c r="F43" s="138"/>
      <c r="G43" s="136" t="s">
        <v>14</v>
      </c>
      <c r="H43" s="138"/>
      <c r="I43" s="139" t="s">
        <v>27</v>
      </c>
      <c r="J43" s="138">
        <v>0</v>
      </c>
      <c r="K43" s="140" t="s">
        <v>0</v>
      </c>
      <c r="L43" s="143" t="str">
        <f t="shared" si="15"/>
        <v/>
      </c>
      <c r="N43" s="141">
        <f t="shared" si="9"/>
        <v>0.29166666666666669</v>
      </c>
      <c r="O43" s="130" t="s">
        <v>14</v>
      </c>
      <c r="P43" s="141">
        <f t="shared" si="10"/>
        <v>0.83333333333333337</v>
      </c>
      <c r="R43" s="144" t="str">
        <f t="shared" si="11"/>
        <v/>
      </c>
      <c r="S43" s="130" t="s">
        <v>14</v>
      </c>
      <c r="T43" s="144" t="str">
        <f t="shared" si="12"/>
        <v/>
      </c>
      <c r="U43" s="142" t="s">
        <v>27</v>
      </c>
      <c r="V43" s="138">
        <v>0</v>
      </c>
      <c r="W43" s="131" t="s">
        <v>0</v>
      </c>
      <c r="X43" s="143" t="str">
        <f t="shared" si="16"/>
        <v/>
      </c>
      <c r="Z43" s="143" t="str">
        <f t="shared" si="17"/>
        <v/>
      </c>
      <c r="AB43" s="151"/>
    </row>
    <row r="44" spans="2:28" x14ac:dyDescent="0.4">
      <c r="B44" s="136"/>
      <c r="C44" s="148" t="s">
        <v>26</v>
      </c>
      <c r="D44" s="152" t="str">
        <f>C42</f>
        <v>ah</v>
      </c>
      <c r="E44" s="136" t="s">
        <v>13</v>
      </c>
      <c r="F44" s="138" t="s">
        <v>26</v>
      </c>
      <c r="G44" s="136" t="s">
        <v>14</v>
      </c>
      <c r="H44" s="138" t="s">
        <v>26</v>
      </c>
      <c r="I44" s="139" t="s">
        <v>27</v>
      </c>
      <c r="J44" s="138" t="s">
        <v>26</v>
      </c>
      <c r="K44" s="140" t="s">
        <v>0</v>
      </c>
      <c r="L44" s="143" t="str">
        <f>IF(OR(L42="",L43=""),"",L42+L43)</f>
        <v/>
      </c>
      <c r="N44" s="141" t="s">
        <v>26</v>
      </c>
      <c r="O44" s="130" t="s">
        <v>14</v>
      </c>
      <c r="P44" s="141" t="s">
        <v>26</v>
      </c>
      <c r="R44" s="144" t="str">
        <f t="shared" si="11"/>
        <v/>
      </c>
      <c r="S44" s="130" t="s">
        <v>14</v>
      </c>
      <c r="T44" s="144" t="str">
        <f t="shared" si="12"/>
        <v>-</v>
      </c>
      <c r="U44" s="142" t="s">
        <v>27</v>
      </c>
      <c r="V44" s="138" t="s">
        <v>120</v>
      </c>
      <c r="W44" s="131" t="s">
        <v>0</v>
      </c>
      <c r="X44" s="143" t="str">
        <f>IF(OR(X42="",X43=""),"",X42+X43)</f>
        <v/>
      </c>
      <c r="Z44" s="143" t="str">
        <f>IF(X44="",L44,IF(OR(L44-X44=0,L44-X44&lt;0),"-",L44-X44))</f>
        <v/>
      </c>
      <c r="AB44" s="151" t="s">
        <v>122</v>
      </c>
    </row>
    <row r="45" spans="2:28" x14ac:dyDescent="0.4">
      <c r="B45" s="136"/>
      <c r="C45" s="153" t="s">
        <v>114</v>
      </c>
      <c r="D45" s="152"/>
      <c r="E45" s="136" t="s">
        <v>13</v>
      </c>
      <c r="F45" s="138"/>
      <c r="G45" s="136" t="s">
        <v>14</v>
      </c>
      <c r="H45" s="138"/>
      <c r="I45" s="139" t="s">
        <v>27</v>
      </c>
      <c r="J45" s="138">
        <v>0</v>
      </c>
      <c r="K45" s="140" t="s">
        <v>0</v>
      </c>
      <c r="L45" s="143" t="str">
        <f t="shared" ref="L45:L46" si="18">IF(OR(F45="",H45=""),"",(H45+IF(F45&gt;H45,1,0)-F45-J45)*24)</f>
        <v/>
      </c>
      <c r="N45" s="141">
        <f t="shared" si="9"/>
        <v>0.29166666666666669</v>
      </c>
      <c r="O45" s="130" t="s">
        <v>14</v>
      </c>
      <c r="P45" s="141">
        <f t="shared" si="10"/>
        <v>0.83333333333333337</v>
      </c>
      <c r="R45" s="144" t="str">
        <f t="shared" si="11"/>
        <v/>
      </c>
      <c r="S45" s="130" t="s">
        <v>14</v>
      </c>
      <c r="T45" s="144" t="str">
        <f t="shared" si="12"/>
        <v/>
      </c>
      <c r="U45" s="142" t="s">
        <v>27</v>
      </c>
      <c r="V45" s="138">
        <v>0</v>
      </c>
      <c r="W45" s="131" t="s">
        <v>0</v>
      </c>
      <c r="X45" s="143" t="str">
        <f t="shared" ref="X45:X46" si="19">IF(R45="","",IF((T45+IF(R45&gt;T45,1,0)-R45-V45)*24=0,"",(T45+IF(R45&gt;T45,1,0)-R45-V45)*24))</f>
        <v/>
      </c>
      <c r="Z45" s="143" t="str">
        <f t="shared" ref="Z45:Z46" si="20">IF(X45="",L45,IF(OR(L45-X45=0,L45-X45&lt;0),"-",L45-X45))</f>
        <v/>
      </c>
      <c r="AB45" s="151"/>
    </row>
    <row r="46" spans="2:28" x14ac:dyDescent="0.4">
      <c r="B46" s="136">
        <v>36</v>
      </c>
      <c r="C46" s="154" t="s">
        <v>26</v>
      </c>
      <c r="D46" s="152"/>
      <c r="E46" s="136" t="s">
        <v>13</v>
      </c>
      <c r="F46" s="138"/>
      <c r="G46" s="136" t="s">
        <v>14</v>
      </c>
      <c r="H46" s="138"/>
      <c r="I46" s="139" t="s">
        <v>27</v>
      </c>
      <c r="J46" s="138">
        <v>0</v>
      </c>
      <c r="K46" s="140" t="s">
        <v>0</v>
      </c>
      <c r="L46" s="143" t="str">
        <f t="shared" si="18"/>
        <v/>
      </c>
      <c r="N46" s="141">
        <f t="shared" si="9"/>
        <v>0.29166666666666669</v>
      </c>
      <c r="O46" s="130" t="s">
        <v>14</v>
      </c>
      <c r="P46" s="141">
        <f t="shared" si="10"/>
        <v>0.83333333333333337</v>
      </c>
      <c r="R46" s="144" t="str">
        <f t="shared" si="11"/>
        <v/>
      </c>
      <c r="S46" s="130" t="s">
        <v>14</v>
      </c>
      <c r="T46" s="144" t="str">
        <f t="shared" si="12"/>
        <v/>
      </c>
      <c r="U46" s="142" t="s">
        <v>27</v>
      </c>
      <c r="V46" s="138">
        <v>0</v>
      </c>
      <c r="W46" s="131" t="s">
        <v>0</v>
      </c>
      <c r="X46" s="143" t="str">
        <f t="shared" si="19"/>
        <v/>
      </c>
      <c r="Z46" s="143" t="str">
        <f t="shared" si="20"/>
        <v/>
      </c>
      <c r="AB46" s="151"/>
    </row>
    <row r="47" spans="2:28" x14ac:dyDescent="0.4">
      <c r="B47" s="136"/>
      <c r="C47" s="148" t="s">
        <v>26</v>
      </c>
      <c r="D47" s="152" t="str">
        <f>C45</f>
        <v>ai</v>
      </c>
      <c r="E47" s="136" t="s">
        <v>13</v>
      </c>
      <c r="F47" s="138" t="s">
        <v>26</v>
      </c>
      <c r="G47" s="136" t="s">
        <v>14</v>
      </c>
      <c r="H47" s="138" t="s">
        <v>26</v>
      </c>
      <c r="I47" s="139" t="s">
        <v>27</v>
      </c>
      <c r="J47" s="138" t="s">
        <v>26</v>
      </c>
      <c r="K47" s="140" t="s">
        <v>0</v>
      </c>
      <c r="L47" s="143" t="str">
        <f>IF(OR(L45="",L46=""),"",L45+L46)</f>
        <v/>
      </c>
      <c r="N47" s="141" t="s">
        <v>26</v>
      </c>
      <c r="O47" s="130" t="s">
        <v>14</v>
      </c>
      <c r="P47" s="141" t="s">
        <v>26</v>
      </c>
      <c r="R47" s="144" t="str">
        <f t="shared" si="11"/>
        <v/>
      </c>
      <c r="S47" s="130" t="s">
        <v>14</v>
      </c>
      <c r="T47" s="144" t="str">
        <f t="shared" si="12"/>
        <v>-</v>
      </c>
      <c r="U47" s="142" t="s">
        <v>27</v>
      </c>
      <c r="V47" s="138" t="s">
        <v>120</v>
      </c>
      <c r="W47" s="131" t="s">
        <v>0</v>
      </c>
      <c r="X47" s="143" t="str">
        <f>IF(OR(X45="",X46=""),"",X45+X46)</f>
        <v/>
      </c>
      <c r="Z47" s="143" t="str">
        <f>IF(X47="",L47,IF(OR(L47-X47=0,L47-X47&lt;0),"-",L47-X47))</f>
        <v/>
      </c>
      <c r="AB47" s="151" t="s">
        <v>122</v>
      </c>
    </row>
    <row r="49" spans="3:4" x14ac:dyDescent="0.4">
      <c r="C49" s="132" t="s">
        <v>125</v>
      </c>
      <c r="D49" s="132"/>
    </row>
    <row r="50" spans="3:4" x14ac:dyDescent="0.4">
      <c r="C50" s="132" t="s">
        <v>126</v>
      </c>
      <c r="D50" s="132"/>
    </row>
    <row r="51" spans="3:4" x14ac:dyDescent="0.4">
      <c r="C51" s="132" t="s">
        <v>123</v>
      </c>
      <c r="D51" s="132"/>
    </row>
    <row r="52" spans="3:4" x14ac:dyDescent="0.4">
      <c r="C52" s="132" t="s">
        <v>124</v>
      </c>
      <c r="D52" s="132"/>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35433070866141736" bottom="0.15748031496062992" header="0.31496062992125984" footer="0.31496062992125984"/>
  <pageSetup paperSize="9" scale="42" orientation="landscape" r:id="rId1"/>
  <ignoredErrors>
    <ignoredError sqref="L44 L41 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99"/>
  <sheetViews>
    <sheetView view="pageBreakPreview" zoomScale="60" zoomScaleNormal="100" workbookViewId="0">
      <selection activeCell="M73" sqref="M73"/>
    </sheetView>
  </sheetViews>
  <sheetFormatPr defaultColWidth="9" defaultRowHeight="18.75" x14ac:dyDescent="0.4"/>
  <cols>
    <col min="1" max="1" width="1.375" style="36" customWidth="1"/>
    <col min="2" max="3" width="9" style="36"/>
    <col min="4" max="4" width="40.625" style="36" customWidth="1"/>
    <col min="5" max="16384" width="9" style="36"/>
  </cols>
  <sheetData>
    <row r="1" spans="2:11" x14ac:dyDescent="0.4">
      <c r="B1" s="36" t="s">
        <v>79</v>
      </c>
      <c r="D1" s="83"/>
      <c r="E1" s="83"/>
      <c r="F1" s="83"/>
    </row>
    <row r="2" spans="2:11" s="85" customFormat="1" ht="20.25" customHeight="1" x14ac:dyDescent="0.4">
      <c r="B2" s="84" t="s">
        <v>136</v>
      </c>
      <c r="C2" s="84"/>
      <c r="D2" s="83"/>
      <c r="E2" s="83"/>
      <c r="F2" s="83"/>
    </row>
    <row r="3" spans="2:11" s="85" customFormat="1" ht="20.25" customHeight="1" x14ac:dyDescent="0.4">
      <c r="B3" s="84"/>
      <c r="C3" s="84"/>
      <c r="D3" s="83"/>
      <c r="E3" s="83"/>
      <c r="F3" s="83"/>
    </row>
    <row r="4" spans="2:11" s="90" customFormat="1" ht="20.25" customHeight="1" x14ac:dyDescent="0.4">
      <c r="B4" s="99"/>
      <c r="C4" s="83" t="s">
        <v>95</v>
      </c>
      <c r="D4" s="83"/>
      <c r="F4" s="337" t="s">
        <v>96</v>
      </c>
      <c r="G4" s="337"/>
      <c r="H4" s="337"/>
      <c r="I4" s="337"/>
      <c r="J4" s="337"/>
      <c r="K4" s="337"/>
    </row>
    <row r="5" spans="2:11" s="90" customFormat="1" ht="20.25" customHeight="1" x14ac:dyDescent="0.4">
      <c r="B5" s="100"/>
      <c r="C5" s="83" t="s">
        <v>97</v>
      </c>
      <c r="D5" s="83"/>
      <c r="F5" s="337"/>
      <c r="G5" s="337"/>
      <c r="H5" s="337"/>
      <c r="I5" s="337"/>
      <c r="J5" s="337"/>
      <c r="K5" s="337"/>
    </row>
    <row r="6" spans="2:11" s="85" customFormat="1" ht="20.25" customHeight="1" x14ac:dyDescent="0.4">
      <c r="B6" s="87" t="s">
        <v>90</v>
      </c>
      <c r="C6" s="83"/>
      <c r="D6" s="83"/>
      <c r="E6" s="86"/>
      <c r="F6" s="88"/>
    </row>
    <row r="7" spans="2:11" s="85" customFormat="1" ht="20.25" customHeight="1" x14ac:dyDescent="0.4">
      <c r="B7" s="84"/>
      <c r="C7" s="84"/>
      <c r="D7" s="83"/>
      <c r="E7" s="86"/>
      <c r="F7" s="88"/>
    </row>
    <row r="8" spans="2:11" s="85" customFormat="1" ht="20.25" customHeight="1" x14ac:dyDescent="0.4">
      <c r="B8" s="83" t="s">
        <v>170</v>
      </c>
      <c r="C8" s="84"/>
      <c r="D8" s="83"/>
    </row>
    <row r="9" spans="2:11" s="85" customFormat="1" ht="20.25" customHeight="1" x14ac:dyDescent="0.4">
      <c r="B9" s="83"/>
      <c r="C9" s="84"/>
      <c r="D9" s="83"/>
    </row>
    <row r="10" spans="2:11" s="85" customFormat="1" ht="20.25" customHeight="1" x14ac:dyDescent="0.4">
      <c r="B10" s="83" t="s">
        <v>175</v>
      </c>
      <c r="C10" s="84"/>
      <c r="D10" s="83"/>
    </row>
    <row r="11" spans="2:11" s="85" customFormat="1" ht="20.25" customHeight="1" x14ac:dyDescent="0.4">
      <c r="B11" s="83"/>
      <c r="C11" s="84"/>
      <c r="D11" s="83"/>
    </row>
    <row r="12" spans="2:11" s="85" customFormat="1" ht="20.25" customHeight="1" x14ac:dyDescent="0.4">
      <c r="B12" s="83" t="s">
        <v>176</v>
      </c>
      <c r="C12" s="84"/>
      <c r="D12" s="83"/>
    </row>
    <row r="13" spans="2:11" s="85" customFormat="1" ht="20.25" customHeight="1" x14ac:dyDescent="0.4">
      <c r="B13" s="83" t="s">
        <v>162</v>
      </c>
      <c r="C13" s="84"/>
      <c r="D13" s="83"/>
    </row>
    <row r="14" spans="2:11" s="85" customFormat="1" ht="20.25" customHeight="1" x14ac:dyDescent="0.4">
      <c r="B14" s="83"/>
      <c r="C14" s="84"/>
      <c r="D14" s="83"/>
    </row>
    <row r="15" spans="2:11" s="85" customFormat="1" ht="20.25" customHeight="1" x14ac:dyDescent="0.4">
      <c r="B15" s="83" t="s">
        <v>177</v>
      </c>
      <c r="C15" s="84"/>
      <c r="D15" s="83"/>
    </row>
    <row r="16" spans="2:11" s="85" customFormat="1" ht="20.25" customHeight="1" x14ac:dyDescent="0.4">
      <c r="B16" s="83"/>
      <c r="C16" s="84"/>
      <c r="D16" s="83"/>
    </row>
    <row r="17" spans="2:25" s="85" customFormat="1" ht="17.25" customHeight="1" x14ac:dyDescent="0.4">
      <c r="B17" s="83" t="s">
        <v>181</v>
      </c>
      <c r="C17" s="83"/>
      <c r="D17" s="83"/>
    </row>
    <row r="18" spans="2:25" s="85" customFormat="1" ht="17.25" customHeight="1" x14ac:dyDescent="0.4">
      <c r="B18" s="83" t="s">
        <v>80</v>
      </c>
      <c r="C18" s="83"/>
      <c r="D18" s="83"/>
    </row>
    <row r="19" spans="2:25" s="85" customFormat="1" ht="17.25" customHeight="1" x14ac:dyDescent="0.4">
      <c r="B19" s="83"/>
      <c r="C19" s="83"/>
      <c r="D19" s="83"/>
    </row>
    <row r="20" spans="2:25" s="85" customFormat="1" ht="17.25" customHeight="1" x14ac:dyDescent="0.4">
      <c r="B20" s="83"/>
      <c r="C20" s="60" t="s">
        <v>17</v>
      </c>
      <c r="D20" s="60" t="s">
        <v>1</v>
      </c>
    </row>
    <row r="21" spans="2:25" s="85" customFormat="1" ht="17.25" customHeight="1" x14ac:dyDescent="0.4">
      <c r="B21" s="83"/>
      <c r="C21" s="60">
        <v>1</v>
      </c>
      <c r="D21" s="89" t="s">
        <v>66</v>
      </c>
    </row>
    <row r="22" spans="2:25" s="85" customFormat="1" ht="17.25" customHeight="1" x14ac:dyDescent="0.4">
      <c r="B22" s="83"/>
      <c r="C22" s="60">
        <v>2</v>
      </c>
      <c r="D22" s="89" t="s">
        <v>72</v>
      </c>
    </row>
    <row r="23" spans="2:25" s="85" customFormat="1" ht="17.25" customHeight="1" x14ac:dyDescent="0.4">
      <c r="B23" s="83"/>
      <c r="C23" s="60">
        <v>3</v>
      </c>
      <c r="D23" s="89" t="s">
        <v>71</v>
      </c>
    </row>
    <row r="24" spans="2:25" s="85" customFormat="1" ht="17.25" customHeight="1" x14ac:dyDescent="0.4">
      <c r="B24" s="83"/>
      <c r="C24" s="86"/>
      <c r="D24" s="88"/>
    </row>
    <row r="25" spans="2:25" s="85" customFormat="1" ht="17.25" customHeight="1" x14ac:dyDescent="0.4">
      <c r="B25" s="83" t="s">
        <v>182</v>
      </c>
      <c r="C25" s="83"/>
      <c r="D25" s="83"/>
      <c r="E25" s="90"/>
      <c r="F25" s="90"/>
    </row>
    <row r="26" spans="2:25" s="85" customFormat="1" ht="17.25" customHeight="1" x14ac:dyDescent="0.4">
      <c r="B26" s="83" t="s">
        <v>81</v>
      </c>
      <c r="C26" s="83"/>
      <c r="D26" s="83"/>
      <c r="E26" s="90"/>
      <c r="F26" s="90"/>
    </row>
    <row r="27" spans="2:25" s="85" customFormat="1" ht="17.25" customHeight="1" x14ac:dyDescent="0.4">
      <c r="B27" s="83"/>
      <c r="C27" s="83"/>
      <c r="D27" s="83"/>
      <c r="E27" s="90"/>
      <c r="F27" s="90"/>
      <c r="G27" s="91"/>
      <c r="H27" s="91"/>
      <c r="J27" s="91"/>
      <c r="K27" s="91"/>
      <c r="L27" s="91"/>
      <c r="M27" s="91"/>
      <c r="N27" s="91"/>
      <c r="O27" s="91"/>
      <c r="R27" s="91"/>
      <c r="S27" s="91"/>
      <c r="T27" s="91"/>
      <c r="W27" s="91"/>
      <c r="X27" s="91"/>
      <c r="Y27" s="91"/>
    </row>
    <row r="28" spans="2:25" s="85" customFormat="1" ht="17.25" customHeight="1" x14ac:dyDescent="0.4">
      <c r="B28" s="83"/>
      <c r="C28" s="60" t="s">
        <v>2</v>
      </c>
      <c r="D28" s="60" t="s">
        <v>3</v>
      </c>
      <c r="E28" s="90"/>
      <c r="F28" s="90"/>
      <c r="G28" s="91"/>
      <c r="H28" s="91"/>
      <c r="J28" s="91"/>
      <c r="K28" s="91"/>
      <c r="L28" s="91"/>
      <c r="M28" s="91"/>
      <c r="N28" s="91"/>
      <c r="O28" s="91"/>
      <c r="R28" s="91"/>
      <c r="S28" s="91"/>
      <c r="T28" s="91"/>
      <c r="W28" s="91"/>
      <c r="X28" s="91"/>
      <c r="Y28" s="91"/>
    </row>
    <row r="29" spans="2:25" s="85" customFormat="1" ht="17.25" customHeight="1" x14ac:dyDescent="0.4">
      <c r="B29" s="83"/>
      <c r="C29" s="60" t="s">
        <v>4</v>
      </c>
      <c r="D29" s="89" t="s">
        <v>82</v>
      </c>
      <c r="E29" s="90"/>
      <c r="F29" s="90"/>
      <c r="G29" s="91"/>
      <c r="H29" s="91"/>
      <c r="J29" s="91"/>
      <c r="K29" s="91"/>
      <c r="L29" s="91"/>
      <c r="M29" s="91"/>
      <c r="N29" s="91"/>
      <c r="O29" s="91"/>
      <c r="R29" s="91"/>
      <c r="S29" s="91"/>
      <c r="T29" s="91"/>
      <c r="W29" s="91"/>
      <c r="X29" s="91"/>
      <c r="Y29" s="91"/>
    </row>
    <row r="30" spans="2:25" s="85" customFormat="1" ht="17.25" customHeight="1" x14ac:dyDescent="0.4">
      <c r="B30" s="83"/>
      <c r="C30" s="60" t="s">
        <v>5</v>
      </c>
      <c r="D30" s="89" t="s">
        <v>83</v>
      </c>
      <c r="E30" s="90"/>
      <c r="F30" s="90"/>
      <c r="G30" s="91"/>
      <c r="H30" s="91"/>
      <c r="J30" s="91"/>
      <c r="K30" s="91"/>
      <c r="L30" s="91"/>
      <c r="M30" s="91"/>
      <c r="N30" s="91"/>
      <c r="O30" s="91"/>
      <c r="R30" s="91"/>
      <c r="S30" s="91"/>
      <c r="T30" s="91"/>
      <c r="W30" s="91"/>
      <c r="X30" s="91"/>
      <c r="Y30" s="91"/>
    </row>
    <row r="31" spans="2:25" s="85" customFormat="1" ht="17.25" customHeight="1" x14ac:dyDescent="0.4">
      <c r="B31" s="83"/>
      <c r="C31" s="60" t="s">
        <v>6</v>
      </c>
      <c r="D31" s="89" t="s">
        <v>84</v>
      </c>
      <c r="E31" s="90"/>
      <c r="F31" s="90"/>
      <c r="G31" s="91"/>
      <c r="H31" s="91"/>
      <c r="J31" s="91"/>
      <c r="K31" s="91"/>
      <c r="L31" s="91"/>
      <c r="M31" s="91"/>
      <c r="N31" s="91"/>
      <c r="O31" s="91"/>
      <c r="R31" s="91"/>
      <c r="S31" s="91"/>
      <c r="T31" s="91"/>
      <c r="W31" s="91"/>
      <c r="X31" s="91"/>
      <c r="Y31" s="91"/>
    </row>
    <row r="32" spans="2:25" s="85" customFormat="1" ht="17.25" customHeight="1" x14ac:dyDescent="0.4">
      <c r="B32" s="83"/>
      <c r="C32" s="60" t="s">
        <v>7</v>
      </c>
      <c r="D32" s="89" t="s">
        <v>91</v>
      </c>
      <c r="E32" s="90"/>
      <c r="F32" s="90"/>
      <c r="G32" s="91"/>
      <c r="H32" s="91"/>
      <c r="J32" s="91"/>
      <c r="K32" s="91"/>
      <c r="L32" s="91"/>
      <c r="M32" s="91"/>
      <c r="N32" s="91"/>
      <c r="O32" s="91"/>
      <c r="R32" s="91"/>
      <c r="S32" s="91"/>
      <c r="T32" s="91"/>
      <c r="W32" s="91"/>
      <c r="X32" s="91"/>
      <c r="Y32" s="91"/>
    </row>
    <row r="33" spans="2:25" s="85" customFormat="1" ht="17.25" customHeight="1" x14ac:dyDescent="0.4">
      <c r="B33" s="83"/>
      <c r="C33" s="83"/>
      <c r="D33" s="83"/>
      <c r="E33" s="90"/>
      <c r="F33" s="90"/>
      <c r="G33" s="91"/>
      <c r="H33" s="91"/>
      <c r="J33" s="91"/>
      <c r="K33" s="91"/>
      <c r="L33" s="91"/>
      <c r="M33" s="91"/>
      <c r="N33" s="91"/>
      <c r="O33" s="91"/>
      <c r="R33" s="91"/>
      <c r="S33" s="91"/>
      <c r="T33" s="91"/>
      <c r="W33" s="91"/>
      <c r="X33" s="91"/>
      <c r="Y33" s="91"/>
    </row>
    <row r="34" spans="2:25" s="85" customFormat="1" ht="17.25" customHeight="1" x14ac:dyDescent="0.4">
      <c r="B34" s="83"/>
      <c r="C34" s="92" t="s">
        <v>8</v>
      </c>
      <c r="D34" s="83"/>
      <c r="E34" s="90"/>
      <c r="F34" s="90"/>
      <c r="G34" s="91"/>
      <c r="H34" s="91"/>
      <c r="J34" s="91"/>
      <c r="K34" s="91"/>
      <c r="L34" s="91"/>
      <c r="M34" s="91"/>
      <c r="N34" s="91"/>
      <c r="O34" s="91"/>
      <c r="R34" s="91"/>
      <c r="S34" s="91"/>
      <c r="T34" s="91"/>
      <c r="W34" s="91"/>
      <c r="X34" s="91"/>
      <c r="Y34" s="91"/>
    </row>
    <row r="35" spans="2:25" s="85" customFormat="1" ht="17.25" customHeight="1" x14ac:dyDescent="0.4">
      <c r="B35" s="90"/>
      <c r="C35" s="83" t="s">
        <v>85</v>
      </c>
      <c r="D35" s="90"/>
      <c r="E35" s="90"/>
      <c r="F35" s="92"/>
      <c r="G35" s="91"/>
      <c r="H35" s="91"/>
      <c r="J35" s="91"/>
      <c r="K35" s="91"/>
      <c r="L35" s="91"/>
      <c r="M35" s="91"/>
      <c r="N35" s="91"/>
      <c r="O35" s="91"/>
      <c r="R35" s="91"/>
      <c r="S35" s="91"/>
      <c r="T35" s="91"/>
      <c r="W35" s="91"/>
      <c r="X35" s="91"/>
      <c r="Y35" s="91"/>
    </row>
    <row r="36" spans="2:25" s="85" customFormat="1" ht="17.25" customHeight="1" x14ac:dyDescent="0.4">
      <c r="B36" s="90"/>
      <c r="C36" s="83" t="s">
        <v>92</v>
      </c>
      <c r="D36" s="90"/>
      <c r="E36" s="90"/>
      <c r="F36" s="83"/>
      <c r="G36" s="91"/>
      <c r="H36" s="91"/>
      <c r="J36" s="91"/>
      <c r="K36" s="91"/>
      <c r="L36" s="91"/>
      <c r="M36" s="91"/>
      <c r="N36" s="91"/>
      <c r="O36" s="91"/>
      <c r="R36" s="91"/>
      <c r="S36" s="91"/>
      <c r="T36" s="91"/>
      <c r="W36" s="91"/>
      <c r="X36" s="91"/>
      <c r="Y36" s="91"/>
    </row>
    <row r="37" spans="2:25" s="85" customFormat="1" ht="17.25" customHeight="1" x14ac:dyDescent="0.4">
      <c r="B37" s="83"/>
      <c r="C37" s="83"/>
      <c r="D37" s="83"/>
      <c r="E37" s="92"/>
      <c r="F37" s="91"/>
      <c r="G37" s="91"/>
      <c r="H37" s="91"/>
      <c r="J37" s="91"/>
      <c r="K37" s="91"/>
      <c r="L37" s="91"/>
      <c r="M37" s="91"/>
      <c r="N37" s="91"/>
      <c r="O37" s="91"/>
      <c r="R37" s="91"/>
      <c r="S37" s="91"/>
      <c r="T37" s="91"/>
      <c r="W37" s="91"/>
      <c r="X37" s="91"/>
      <c r="Y37" s="91"/>
    </row>
    <row r="38" spans="2:25" s="85" customFormat="1" ht="17.25" customHeight="1" x14ac:dyDescent="0.4">
      <c r="B38" s="83" t="s">
        <v>183</v>
      </c>
      <c r="C38" s="83"/>
    </row>
    <row r="39" spans="2:25" s="85" customFormat="1" ht="17.25" customHeight="1" x14ac:dyDescent="0.4">
      <c r="B39" s="83"/>
      <c r="C39" s="83"/>
    </row>
    <row r="40" spans="2:25" s="85" customFormat="1" ht="17.25" customHeight="1" x14ac:dyDescent="0.4">
      <c r="B40" s="83" t="s">
        <v>184</v>
      </c>
      <c r="C40" s="83"/>
    </row>
    <row r="41" spans="2:25" s="85" customFormat="1" ht="17.25" customHeight="1" x14ac:dyDescent="0.4">
      <c r="B41" s="83" t="s">
        <v>86</v>
      </c>
      <c r="C41" s="83"/>
    </row>
    <row r="42" spans="2:25" s="85" customFormat="1" ht="17.25" customHeight="1" x14ac:dyDescent="0.4">
      <c r="B42" s="83"/>
      <c r="C42" s="83"/>
    </row>
    <row r="43" spans="2:25" s="85" customFormat="1" ht="17.25" customHeight="1" x14ac:dyDescent="0.4">
      <c r="B43" s="83" t="s">
        <v>185</v>
      </c>
      <c r="C43" s="83"/>
      <c r="D43" s="83"/>
    </row>
    <row r="44" spans="2:25" s="85" customFormat="1" ht="17.25" customHeight="1" x14ac:dyDescent="0.4">
      <c r="B44" s="83"/>
      <c r="C44" s="83"/>
      <c r="D44" s="83"/>
    </row>
    <row r="45" spans="2:25" s="85" customFormat="1" ht="17.25" customHeight="1" x14ac:dyDescent="0.4">
      <c r="B45" s="90" t="s">
        <v>186</v>
      </c>
      <c r="C45" s="90"/>
      <c r="D45" s="83"/>
    </row>
    <row r="46" spans="2:25" s="85" customFormat="1" ht="17.25" customHeight="1" x14ac:dyDescent="0.4">
      <c r="B46" s="90" t="s">
        <v>87</v>
      </c>
      <c r="C46" s="90"/>
      <c r="D46" s="83"/>
    </row>
    <row r="47" spans="2:25" s="85" customFormat="1" ht="17.25" customHeight="1" x14ac:dyDescent="0.4">
      <c r="B47" s="90" t="s">
        <v>135</v>
      </c>
    </row>
    <row r="48" spans="2:25" s="85" customFormat="1" ht="17.25" customHeight="1" x14ac:dyDescent="0.4">
      <c r="B48" s="90"/>
    </row>
    <row r="49" spans="2:71" s="85" customFormat="1" ht="17.25" customHeight="1" x14ac:dyDescent="0.4">
      <c r="B49" s="85" t="s">
        <v>187</v>
      </c>
      <c r="E49" s="93"/>
      <c r="F49" s="93"/>
      <c r="G49" s="93"/>
      <c r="H49" s="93"/>
      <c r="I49" s="93"/>
      <c r="J49" s="93"/>
      <c r="K49" s="93"/>
      <c r="L49" s="98"/>
      <c r="M49" s="90" t="s">
        <v>88</v>
      </c>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row>
    <row r="50" spans="2:71" s="85" customFormat="1" ht="17.25" customHeight="1" x14ac:dyDescent="0.4">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row>
    <row r="51" spans="2:71" s="85" customFormat="1" ht="17.25" customHeight="1" x14ac:dyDescent="0.4">
      <c r="B51" s="85" t="s">
        <v>198</v>
      </c>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row>
    <row r="52" spans="2:71" s="85" customFormat="1" ht="17.25" customHeight="1" x14ac:dyDescent="0.4">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row>
    <row r="53" spans="2:71" s="85" customFormat="1" ht="17.25" customHeight="1" x14ac:dyDescent="0.2">
      <c r="B53" s="85" t="s">
        <v>191</v>
      </c>
      <c r="BL53" s="94"/>
      <c r="BM53" s="95"/>
      <c r="BN53" s="94"/>
      <c r="BO53" s="94"/>
      <c r="BP53" s="94"/>
      <c r="BQ53" s="96"/>
      <c r="BR53" s="97"/>
      <c r="BS53" s="97"/>
    </row>
    <row r="54" spans="2:71" s="85" customFormat="1" ht="17.25" customHeight="1" x14ac:dyDescent="0.4">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row>
    <row r="55" spans="2:71" ht="17.25" customHeight="1" x14ac:dyDescent="0.4">
      <c r="B55" s="85" t="s">
        <v>197</v>
      </c>
    </row>
    <row r="56" spans="2:71" ht="18.75" customHeight="1" x14ac:dyDescent="0.4"/>
    <row r="57" spans="2:71" ht="18.75" customHeight="1" x14ac:dyDescent="0.4"/>
    <row r="58" spans="2:71" ht="18.75" customHeight="1" x14ac:dyDescent="0.4"/>
    <row r="59" spans="2:71" ht="18.75" customHeight="1" x14ac:dyDescent="0.4"/>
    <row r="60" spans="2:71" ht="18.75" customHeight="1" x14ac:dyDescent="0.4"/>
    <row r="61" spans="2:71" ht="18.75" customHeight="1" x14ac:dyDescent="0.4"/>
    <row r="62" spans="2:71" ht="18.75" customHeight="1" x14ac:dyDescent="0.4"/>
    <row r="63" spans="2:71" ht="18.75" customHeight="1" x14ac:dyDescent="0.4"/>
    <row r="64" spans="2:71"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G132"/>
  <sheetViews>
    <sheetView showGridLines="0" view="pageBreakPreview" zoomScale="55" zoomScaleNormal="55" zoomScaleSheetLayoutView="55" workbookViewId="0">
      <selection activeCell="X4" sqref="X4"/>
    </sheetView>
  </sheetViews>
  <sheetFormatPr defaultColWidth="4.5" defaultRowHeight="14.25" x14ac:dyDescent="0.4"/>
  <cols>
    <col min="1" max="1" width="0.875" style="1" customWidth="1"/>
    <col min="2" max="5" width="5.75" style="1" customWidth="1"/>
    <col min="6" max="7" width="5.75" style="1" hidden="1" customWidth="1"/>
    <col min="8" max="8" width="5.75" style="1" customWidth="1"/>
    <col min="9" max="12" width="5.75" style="1" hidden="1" customWidth="1"/>
    <col min="13" max="54" width="5.75" style="1" customWidth="1"/>
    <col min="55" max="55" width="1.125" style="1" customWidth="1"/>
    <col min="56" max="16384" width="4.5" style="1"/>
  </cols>
  <sheetData>
    <row r="1" spans="2:59" s="6" customFormat="1" ht="20.25" customHeight="1" x14ac:dyDescent="0.4">
      <c r="C1" s="5" t="s">
        <v>164</v>
      </c>
      <c r="D1" s="5"/>
      <c r="E1" s="5"/>
      <c r="F1" s="5"/>
      <c r="G1" s="5"/>
      <c r="H1" s="5"/>
      <c r="K1" s="7" t="s">
        <v>160</v>
      </c>
      <c r="M1" s="5"/>
      <c r="N1" s="5"/>
      <c r="O1" s="5"/>
      <c r="P1" s="5"/>
      <c r="Q1" s="5"/>
      <c r="R1" s="5"/>
      <c r="AK1" s="213"/>
      <c r="AL1" s="213"/>
      <c r="AM1" s="213"/>
      <c r="AN1" s="102"/>
      <c r="AO1" s="354"/>
      <c r="AP1" s="354"/>
      <c r="AQ1" s="354"/>
      <c r="AR1" s="354"/>
      <c r="AS1" s="354"/>
      <c r="AT1" s="354"/>
      <c r="AU1" s="354"/>
      <c r="AV1" s="354"/>
      <c r="AW1" s="354"/>
      <c r="AX1" s="354"/>
      <c r="AY1" s="354"/>
      <c r="AZ1" s="354"/>
      <c r="BA1" s="354"/>
      <c r="BB1" s="102"/>
      <c r="BC1" s="213"/>
      <c r="BD1" s="213"/>
    </row>
    <row r="2" spans="2:59" s="8" customFormat="1" ht="20.25" customHeight="1" x14ac:dyDescent="0.4">
      <c r="H2" s="7"/>
      <c r="K2" s="7"/>
      <c r="L2" s="7"/>
      <c r="M2" s="9"/>
      <c r="N2" s="9"/>
      <c r="O2" s="9"/>
      <c r="P2" s="9"/>
      <c r="Q2" s="9"/>
      <c r="R2" s="9"/>
      <c r="W2" s="215" t="s">
        <v>200</v>
      </c>
      <c r="X2" s="216"/>
      <c r="Y2" s="216"/>
      <c r="Z2" s="215"/>
      <c r="AA2" s="103"/>
      <c r="AB2" s="103"/>
      <c r="AC2" s="215"/>
      <c r="AD2" s="215"/>
      <c r="AE2" s="216"/>
      <c r="AF2" s="216"/>
      <c r="AG2" s="215"/>
      <c r="AH2" s="7"/>
      <c r="AI2" s="7"/>
      <c r="AJ2" s="7"/>
      <c r="AK2" s="214"/>
      <c r="AL2" s="214"/>
      <c r="AM2" s="214"/>
      <c r="AN2" s="102"/>
      <c r="AO2" s="355"/>
      <c r="AP2" s="355"/>
      <c r="AQ2" s="355"/>
      <c r="AR2" s="355"/>
      <c r="AS2" s="355"/>
      <c r="AT2" s="355"/>
      <c r="AU2" s="355"/>
      <c r="AV2" s="355"/>
      <c r="AW2" s="355"/>
      <c r="AX2" s="355"/>
      <c r="AY2" s="355"/>
      <c r="AZ2" s="355"/>
      <c r="BA2" s="355"/>
      <c r="BB2" s="102"/>
      <c r="BC2" s="102"/>
      <c r="BD2" s="102"/>
      <c r="BE2" s="9"/>
    </row>
    <row r="3" spans="2:59" s="8" customFormat="1" ht="5.0999999999999996" customHeight="1" x14ac:dyDescent="0.4">
      <c r="H3" s="7"/>
      <c r="K3" s="7"/>
      <c r="M3" s="9"/>
      <c r="N3" s="9"/>
      <c r="O3" s="9"/>
      <c r="P3" s="9"/>
      <c r="X3" s="31"/>
      <c r="Y3" s="31"/>
      <c r="AE3" s="6"/>
      <c r="AF3" s="6"/>
      <c r="AG3" s="6"/>
      <c r="AH3" s="6"/>
      <c r="AI3" s="6"/>
      <c r="AJ3" s="6"/>
      <c r="AK3" s="6"/>
      <c r="AL3" s="6"/>
      <c r="AM3" s="6"/>
      <c r="AN3" s="6"/>
      <c r="AO3" s="6"/>
      <c r="AP3" s="6"/>
      <c r="AQ3" s="6"/>
      <c r="AR3" s="6"/>
      <c r="AS3" s="6"/>
      <c r="AT3" s="6"/>
      <c r="AU3" s="6"/>
      <c r="AV3" s="6"/>
      <c r="AW3" s="6"/>
      <c r="AX3" s="6"/>
      <c r="AY3" s="6"/>
      <c r="AZ3" s="35"/>
      <c r="BA3" s="35"/>
    </row>
    <row r="4" spans="2:59" s="8" customFormat="1" ht="21" customHeight="1" x14ac:dyDescent="0.4">
      <c r="B4" s="68"/>
      <c r="C4" s="65"/>
      <c r="D4" s="65"/>
      <c r="E4" s="65"/>
      <c r="F4" s="65"/>
      <c r="G4" s="65"/>
      <c r="H4" s="65"/>
      <c r="I4" s="74"/>
      <c r="J4" s="74"/>
      <c r="K4" s="74"/>
      <c r="L4" s="70"/>
      <c r="M4" s="63"/>
      <c r="N4" s="63"/>
      <c r="O4" s="63"/>
      <c r="P4" s="63"/>
      <c r="Q4" s="63"/>
      <c r="R4" s="63"/>
      <c r="S4" s="63"/>
      <c r="T4" s="63"/>
      <c r="U4" s="63"/>
      <c r="V4" s="63"/>
      <c r="W4" s="63"/>
      <c r="X4" s="63"/>
      <c r="Y4" s="63"/>
      <c r="Z4" s="63"/>
      <c r="AA4" s="63"/>
      <c r="AB4" s="63"/>
      <c r="AC4" s="63"/>
      <c r="AD4" s="63"/>
      <c r="AE4" s="61"/>
      <c r="AF4" s="61"/>
      <c r="AG4" s="61"/>
      <c r="AH4" s="61"/>
      <c r="AI4" s="208" t="s">
        <v>171</v>
      </c>
      <c r="AJ4" s="61"/>
      <c r="AK4" s="6"/>
      <c r="AL4" s="6"/>
      <c r="AM4" s="6"/>
      <c r="AN4" s="6"/>
      <c r="AO4" s="6"/>
      <c r="AP4" s="6"/>
      <c r="AR4" s="101"/>
      <c r="AS4" s="101"/>
      <c r="AT4" s="209">
        <v>40</v>
      </c>
      <c r="AU4" s="2" t="s">
        <v>18</v>
      </c>
      <c r="AV4" s="6"/>
      <c r="AW4" s="325">
        <v>160</v>
      </c>
      <c r="AX4" s="326"/>
      <c r="AY4" s="2" t="s">
        <v>19</v>
      </c>
      <c r="AZ4" s="6"/>
      <c r="BA4" s="35"/>
    </row>
    <row r="5" spans="2:59" s="8" customFormat="1" ht="5.0999999999999996" customHeight="1" x14ac:dyDescent="0.4">
      <c r="B5" s="68"/>
      <c r="C5" s="73"/>
      <c r="D5" s="73"/>
      <c r="E5" s="73"/>
      <c r="F5" s="73"/>
      <c r="G5" s="73"/>
      <c r="H5" s="74"/>
      <c r="I5" s="74"/>
      <c r="J5" s="74"/>
      <c r="K5" s="74"/>
      <c r="L5" s="74"/>
      <c r="M5" s="63"/>
      <c r="N5" s="63"/>
      <c r="O5" s="63"/>
      <c r="P5" s="63"/>
      <c r="Q5" s="63"/>
      <c r="R5" s="63"/>
      <c r="S5" s="63"/>
      <c r="T5" s="63"/>
      <c r="U5" s="63"/>
      <c r="V5" s="63"/>
      <c r="W5" s="63"/>
      <c r="X5" s="63"/>
      <c r="Y5" s="63"/>
      <c r="Z5" s="63"/>
      <c r="AA5" s="63"/>
      <c r="AB5" s="63"/>
      <c r="AC5" s="63"/>
      <c r="AD5" s="63"/>
      <c r="AE5" s="61"/>
      <c r="AF5" s="61"/>
      <c r="AG5" s="61"/>
      <c r="AH5" s="61"/>
      <c r="AI5" s="61"/>
      <c r="AJ5" s="61"/>
      <c r="AK5" s="61"/>
      <c r="AL5" s="61"/>
      <c r="AM5" s="61"/>
      <c r="AN5" s="61"/>
      <c r="AO5" s="61"/>
      <c r="AP5" s="61"/>
      <c r="AQ5" s="61"/>
      <c r="AR5" s="61"/>
      <c r="AS5" s="61"/>
      <c r="AT5" s="61"/>
      <c r="AU5" s="61"/>
      <c r="AV5" s="61"/>
      <c r="AW5" s="61"/>
      <c r="AX5" s="61"/>
      <c r="AY5" s="61"/>
      <c r="AZ5" s="62"/>
      <c r="BA5" s="62"/>
      <c r="BB5" s="63"/>
    </row>
    <row r="6" spans="2:59" s="8" customFormat="1" ht="5.0999999999999996" customHeight="1" x14ac:dyDescent="0.4">
      <c r="B6" s="76"/>
      <c r="C6" s="77"/>
      <c r="D6" s="77"/>
      <c r="E6" s="77"/>
      <c r="F6" s="77"/>
      <c r="G6" s="77"/>
      <c r="H6" s="69"/>
      <c r="I6" s="69"/>
      <c r="J6" s="69"/>
      <c r="K6" s="69"/>
      <c r="L6" s="69"/>
      <c r="M6" s="63"/>
      <c r="N6" s="63"/>
      <c r="O6" s="63"/>
      <c r="P6" s="63"/>
      <c r="Q6" s="63"/>
      <c r="R6" s="63"/>
      <c r="S6" s="63"/>
      <c r="T6" s="63"/>
      <c r="U6" s="63"/>
      <c r="V6" s="63"/>
      <c r="W6" s="63"/>
      <c r="X6" s="63"/>
      <c r="Y6" s="63"/>
      <c r="Z6" s="63"/>
      <c r="AA6" s="63"/>
      <c r="AB6" s="63"/>
      <c r="AC6" s="63"/>
      <c r="AD6" s="63"/>
      <c r="AE6" s="73"/>
      <c r="AF6" s="65"/>
      <c r="AG6" s="71"/>
      <c r="AH6" s="64"/>
      <c r="AI6" s="65"/>
      <c r="AJ6" s="65"/>
      <c r="AK6" s="65"/>
      <c r="AL6" s="65"/>
      <c r="AM6" s="71"/>
      <c r="AN6" s="61"/>
      <c r="AO6" s="72"/>
      <c r="AP6" s="72"/>
      <c r="AQ6" s="72"/>
      <c r="AR6" s="61"/>
      <c r="AS6" s="61"/>
      <c r="AT6" s="61"/>
      <c r="AU6" s="61"/>
      <c r="AV6" s="61"/>
      <c r="AW6" s="61"/>
      <c r="AX6" s="61"/>
      <c r="AY6" s="61"/>
      <c r="AZ6" s="61"/>
      <c r="BA6" s="61"/>
      <c r="BB6" s="63"/>
      <c r="BE6" s="9"/>
      <c r="BF6" s="9"/>
      <c r="BG6" s="9"/>
    </row>
    <row r="7" spans="2:59" s="8" customFormat="1" ht="21" customHeight="1" x14ac:dyDescent="0.4">
      <c r="B7" s="76"/>
      <c r="C7" s="77"/>
      <c r="D7" s="77"/>
      <c r="E7" s="77"/>
      <c r="F7" s="77"/>
      <c r="G7" s="77"/>
      <c r="H7" s="69"/>
      <c r="I7" s="69"/>
      <c r="J7" s="69"/>
      <c r="K7" s="69"/>
      <c r="L7" s="69"/>
      <c r="M7" s="63"/>
      <c r="N7" s="63"/>
      <c r="O7" s="63"/>
      <c r="P7" s="63"/>
      <c r="Q7" s="63"/>
      <c r="R7" s="63"/>
      <c r="S7" s="63"/>
      <c r="T7" s="63"/>
      <c r="U7" s="63"/>
      <c r="V7" s="63"/>
      <c r="W7" s="63"/>
      <c r="X7" s="63"/>
      <c r="Y7" s="63"/>
      <c r="Z7" s="63"/>
      <c r="AA7" s="63"/>
      <c r="AB7" s="63"/>
      <c r="AC7" s="63"/>
      <c r="AD7" s="63"/>
      <c r="AE7" s="73"/>
      <c r="AF7" s="65"/>
      <c r="AG7" s="71"/>
      <c r="AH7" s="64"/>
      <c r="AI7" s="65"/>
      <c r="AJ7" s="65"/>
      <c r="AK7" s="61"/>
      <c r="AL7" s="61"/>
      <c r="AM7" s="71"/>
      <c r="AN7" s="61" t="s">
        <v>172</v>
      </c>
      <c r="AO7" s="65"/>
      <c r="AP7" s="65"/>
      <c r="AQ7" s="71"/>
      <c r="AR7" s="61"/>
      <c r="AS7" s="72"/>
      <c r="AT7" s="61"/>
      <c r="AU7" s="62" t="s">
        <v>161</v>
      </c>
      <c r="AV7" s="61"/>
      <c r="AW7" s="325">
        <v>9</v>
      </c>
      <c r="AX7" s="326"/>
      <c r="AY7" s="2" t="s">
        <v>149</v>
      </c>
      <c r="AZ7" s="61"/>
      <c r="BA7" s="61"/>
      <c r="BB7" s="63"/>
      <c r="BE7" s="9"/>
      <c r="BF7" s="9"/>
      <c r="BG7" s="9"/>
    </row>
    <row r="8" spans="2:59" s="8" customFormat="1" ht="5.0999999999999996" customHeight="1" x14ac:dyDescent="0.4">
      <c r="B8" s="76"/>
      <c r="C8" s="77"/>
      <c r="D8" s="77"/>
      <c r="E8" s="77"/>
      <c r="F8" s="77"/>
      <c r="G8" s="77"/>
      <c r="H8" s="69"/>
      <c r="I8" s="69"/>
      <c r="J8" s="69"/>
      <c r="K8" s="69"/>
      <c r="L8" s="69"/>
      <c r="M8" s="63"/>
      <c r="N8" s="63"/>
      <c r="O8" s="63"/>
      <c r="P8" s="63"/>
      <c r="Q8" s="63"/>
      <c r="R8" s="63"/>
      <c r="S8" s="63"/>
      <c r="T8" s="63"/>
      <c r="U8" s="63"/>
      <c r="V8" s="63"/>
      <c r="W8" s="63"/>
      <c r="X8" s="63"/>
      <c r="Y8" s="63"/>
      <c r="Z8" s="63"/>
      <c r="AA8" s="63"/>
      <c r="AB8" s="63"/>
      <c r="AC8" s="63"/>
      <c r="AD8" s="63"/>
      <c r="AE8" s="73"/>
      <c r="AF8" s="65"/>
      <c r="AG8" s="71"/>
      <c r="AH8" s="64"/>
      <c r="AI8" s="65"/>
      <c r="AJ8" s="65"/>
      <c r="AK8" s="65"/>
      <c r="AL8" s="65"/>
      <c r="AM8" s="71"/>
      <c r="AN8" s="61"/>
      <c r="AO8" s="72"/>
      <c r="AP8" s="72"/>
      <c r="AQ8" s="72"/>
      <c r="AR8" s="61"/>
      <c r="AS8" s="61"/>
      <c r="AT8" s="61"/>
      <c r="AU8" s="61"/>
      <c r="AV8" s="61"/>
      <c r="AW8" s="61"/>
      <c r="AX8" s="61"/>
      <c r="AY8" s="61"/>
      <c r="AZ8" s="61"/>
      <c r="BA8" s="61"/>
      <c r="BB8" s="63"/>
      <c r="BE8" s="9"/>
      <c r="BF8" s="9"/>
      <c r="BG8" s="9"/>
    </row>
    <row r="9" spans="2:59" s="8" customFormat="1" ht="21" customHeight="1" x14ac:dyDescent="0.4">
      <c r="O9" s="74"/>
      <c r="P9" s="74"/>
      <c r="Q9" s="66"/>
      <c r="R9" s="327"/>
      <c r="S9" s="327"/>
      <c r="T9" s="68"/>
      <c r="U9" s="78"/>
      <c r="V9" s="63"/>
      <c r="W9" s="63"/>
      <c r="X9" s="73"/>
      <c r="Y9" s="67"/>
      <c r="Z9" s="68"/>
      <c r="AA9" s="73"/>
      <c r="AB9" s="73"/>
      <c r="AC9" s="73"/>
      <c r="AD9" s="79"/>
      <c r="AE9" s="64"/>
      <c r="AF9" s="71" t="s">
        <v>150</v>
      </c>
      <c r="AG9" s="64"/>
      <c r="AH9" s="71"/>
      <c r="AI9" s="66"/>
      <c r="AJ9" s="67"/>
      <c r="AK9" s="61"/>
      <c r="AL9" s="71"/>
      <c r="AM9" s="71"/>
      <c r="AN9" s="71"/>
      <c r="AO9" s="71"/>
      <c r="AP9" s="68" t="s">
        <v>151</v>
      </c>
      <c r="AQ9" s="71"/>
      <c r="AR9" s="71"/>
      <c r="AS9" s="71"/>
      <c r="AT9" s="71"/>
      <c r="AU9" s="71"/>
      <c r="AV9" s="71"/>
      <c r="AW9" s="73"/>
      <c r="AX9" s="64"/>
      <c r="AY9" s="65"/>
      <c r="AZ9" s="65"/>
      <c r="BA9" s="73"/>
      <c r="BB9" s="65"/>
      <c r="BE9" s="9"/>
      <c r="BF9" s="9"/>
      <c r="BG9" s="9"/>
    </row>
    <row r="10" spans="2:59" s="8" customFormat="1" ht="21" customHeight="1" x14ac:dyDescent="0.4">
      <c r="O10" s="71"/>
      <c r="P10" s="65"/>
      <c r="Q10" s="65"/>
      <c r="R10" s="65"/>
      <c r="S10" s="65"/>
      <c r="T10" s="63"/>
      <c r="U10" s="63"/>
      <c r="V10" s="63"/>
      <c r="W10" s="63"/>
      <c r="X10" s="71"/>
      <c r="Y10" s="65"/>
      <c r="Z10" s="65"/>
      <c r="AA10" s="71"/>
      <c r="AB10" s="71"/>
      <c r="AC10" s="71"/>
      <c r="AD10" s="79"/>
      <c r="AE10" s="73"/>
      <c r="AF10" s="64"/>
      <c r="AG10" s="65"/>
      <c r="AH10" s="64"/>
      <c r="AI10" s="65"/>
      <c r="AJ10" s="320">
        <v>3</v>
      </c>
      <c r="AK10" s="320"/>
      <c r="AL10" s="61" t="s">
        <v>137</v>
      </c>
      <c r="AM10" s="68"/>
      <c r="AN10" s="73"/>
      <c r="AO10" s="73"/>
      <c r="AP10" s="68" t="s">
        <v>73</v>
      </c>
      <c r="AQ10" s="65"/>
      <c r="AR10" s="65"/>
      <c r="AS10" s="65"/>
      <c r="AT10" s="65"/>
      <c r="AU10" s="65"/>
      <c r="AV10" s="328">
        <v>0.29166666666666669</v>
      </c>
      <c r="AW10" s="329"/>
      <c r="AX10" s="330"/>
      <c r="AY10" s="70" t="s">
        <v>14</v>
      </c>
      <c r="AZ10" s="328">
        <v>0.83333333333333337</v>
      </c>
      <c r="BA10" s="329"/>
      <c r="BB10" s="330"/>
      <c r="BE10" s="9"/>
      <c r="BF10" s="9"/>
      <c r="BG10" s="9"/>
    </row>
    <row r="11" spans="2:59" s="8" customFormat="1" ht="21" customHeight="1" x14ac:dyDescent="0.4">
      <c r="O11" s="80"/>
      <c r="P11" s="80"/>
      <c r="Q11" s="80"/>
      <c r="R11" s="80"/>
      <c r="S11" s="80"/>
      <c r="T11" s="80"/>
      <c r="U11" s="63"/>
      <c r="V11" s="63"/>
      <c r="W11" s="63"/>
      <c r="X11" s="70"/>
      <c r="Y11" s="80"/>
      <c r="Z11" s="80"/>
      <c r="AA11" s="70"/>
      <c r="AB11" s="73"/>
      <c r="AC11" s="73"/>
      <c r="AD11" s="75"/>
      <c r="AE11" s="68"/>
      <c r="AF11" s="64"/>
      <c r="AG11" s="65"/>
      <c r="AH11" s="64"/>
      <c r="AI11" s="65"/>
      <c r="AJ11" s="320">
        <v>1</v>
      </c>
      <c r="AK11" s="320"/>
      <c r="AL11" s="205" t="s">
        <v>138</v>
      </c>
      <c r="AM11" s="206"/>
      <c r="AN11" s="206"/>
      <c r="AO11" s="74"/>
      <c r="AP11" s="68" t="s">
        <v>74</v>
      </c>
      <c r="AQ11" s="65"/>
      <c r="AR11" s="65"/>
      <c r="AS11" s="65"/>
      <c r="AT11" s="65"/>
      <c r="AU11" s="65"/>
      <c r="AV11" s="328">
        <v>0.83333333333333337</v>
      </c>
      <c r="AW11" s="329"/>
      <c r="AX11" s="330"/>
      <c r="AY11" s="70" t="s">
        <v>14</v>
      </c>
      <c r="AZ11" s="328">
        <v>0.29166666666666669</v>
      </c>
      <c r="BA11" s="329"/>
      <c r="BB11" s="330"/>
      <c r="BE11" s="9"/>
      <c r="BF11" s="9"/>
      <c r="BG11" s="9"/>
    </row>
    <row r="12" spans="2:59" ht="12" customHeight="1" thickBot="1" x14ac:dyDescent="0.45">
      <c r="B12" s="81"/>
      <c r="C12" s="82"/>
      <c r="D12" s="82"/>
      <c r="E12" s="82"/>
      <c r="F12" s="82"/>
      <c r="G12" s="82"/>
      <c r="H12" s="82"/>
      <c r="I12" s="81"/>
      <c r="J12" s="81"/>
      <c r="K12" s="81"/>
      <c r="L12" s="81"/>
      <c r="M12" s="81"/>
      <c r="N12" s="81"/>
      <c r="O12" s="81"/>
      <c r="P12" s="81"/>
      <c r="Q12" s="81"/>
      <c r="R12" s="81"/>
      <c r="S12" s="81"/>
      <c r="T12" s="81"/>
      <c r="U12" s="81"/>
      <c r="V12" s="81"/>
      <c r="W12" s="81"/>
      <c r="X12" s="82"/>
      <c r="Y12" s="81"/>
      <c r="Z12" s="81"/>
      <c r="AA12" s="81"/>
      <c r="AB12" s="81"/>
      <c r="AC12" s="81"/>
      <c r="AD12" s="81"/>
      <c r="AE12" s="81"/>
      <c r="AF12" s="81"/>
      <c r="AG12" s="81"/>
      <c r="AH12" s="81"/>
      <c r="AI12" s="81"/>
      <c r="AJ12" s="81"/>
      <c r="AO12" s="3"/>
      <c r="BC12" s="4"/>
      <c r="BD12" s="4"/>
      <c r="BE12" s="4"/>
    </row>
    <row r="13" spans="2:59" ht="21.6" customHeight="1" x14ac:dyDescent="0.4">
      <c r="B13" s="287" t="s">
        <v>17</v>
      </c>
      <c r="C13" s="290" t="s">
        <v>178</v>
      </c>
      <c r="D13" s="291"/>
      <c r="E13" s="292"/>
      <c r="F13" s="104"/>
      <c r="G13" s="33"/>
      <c r="H13" s="299" t="s">
        <v>179</v>
      </c>
      <c r="I13" s="302" t="s">
        <v>152</v>
      </c>
      <c r="J13" s="291"/>
      <c r="K13" s="291"/>
      <c r="L13" s="292"/>
      <c r="M13" s="302" t="s">
        <v>75</v>
      </c>
      <c r="N13" s="291"/>
      <c r="O13" s="291"/>
      <c r="P13" s="291"/>
      <c r="Q13" s="303"/>
      <c r="R13" s="105"/>
      <c r="S13" s="106"/>
      <c r="T13" s="106"/>
      <c r="U13" s="106"/>
      <c r="V13" s="106"/>
      <c r="W13" s="106"/>
      <c r="X13" s="106"/>
      <c r="Y13" s="106"/>
      <c r="Z13" s="106"/>
      <c r="AA13" s="106"/>
      <c r="AB13" s="106"/>
      <c r="AC13" s="106"/>
      <c r="AD13" s="106"/>
      <c r="AE13" s="106"/>
      <c r="AF13" s="204" t="s">
        <v>180</v>
      </c>
      <c r="AG13" s="106"/>
      <c r="AH13" s="106"/>
      <c r="AI13" s="106"/>
      <c r="AJ13" s="106"/>
      <c r="AK13" s="106" t="s">
        <v>130</v>
      </c>
      <c r="AL13" s="106"/>
      <c r="AM13" s="108"/>
      <c r="AN13" s="107">
        <v>0</v>
      </c>
      <c r="AO13" s="106" t="s">
        <v>129</v>
      </c>
      <c r="AP13" s="106"/>
      <c r="AQ13" s="106"/>
      <c r="AR13" s="106"/>
      <c r="AS13" s="106"/>
      <c r="AT13" s="308" t="s">
        <v>199</v>
      </c>
      <c r="AU13" s="309"/>
      <c r="AV13" s="314" t="s">
        <v>153</v>
      </c>
      <c r="AW13" s="315"/>
      <c r="AX13" s="290" t="s">
        <v>154</v>
      </c>
      <c r="AY13" s="291"/>
      <c r="AZ13" s="291"/>
      <c r="BA13" s="291"/>
      <c r="BB13" s="303"/>
    </row>
    <row r="14" spans="2:59" ht="20.25" customHeight="1" x14ac:dyDescent="0.4">
      <c r="B14" s="288"/>
      <c r="C14" s="293"/>
      <c r="D14" s="294"/>
      <c r="E14" s="295"/>
      <c r="F14" s="109"/>
      <c r="G14" s="32"/>
      <c r="H14" s="300"/>
      <c r="I14" s="304"/>
      <c r="J14" s="294"/>
      <c r="K14" s="294"/>
      <c r="L14" s="295"/>
      <c r="M14" s="304"/>
      <c r="N14" s="294"/>
      <c r="O14" s="294"/>
      <c r="P14" s="294"/>
      <c r="Q14" s="305"/>
      <c r="R14" s="333" t="s">
        <v>9</v>
      </c>
      <c r="S14" s="333"/>
      <c r="T14" s="333"/>
      <c r="U14" s="333"/>
      <c r="V14" s="333"/>
      <c r="W14" s="333"/>
      <c r="X14" s="334"/>
      <c r="Y14" s="335" t="s">
        <v>10</v>
      </c>
      <c r="Z14" s="333"/>
      <c r="AA14" s="333"/>
      <c r="AB14" s="333"/>
      <c r="AC14" s="333"/>
      <c r="AD14" s="333"/>
      <c r="AE14" s="334"/>
      <c r="AF14" s="335" t="s">
        <v>11</v>
      </c>
      <c r="AG14" s="333"/>
      <c r="AH14" s="333"/>
      <c r="AI14" s="333"/>
      <c r="AJ14" s="333"/>
      <c r="AK14" s="333"/>
      <c r="AL14" s="334"/>
      <c r="AM14" s="335" t="s">
        <v>12</v>
      </c>
      <c r="AN14" s="333"/>
      <c r="AO14" s="333"/>
      <c r="AP14" s="333"/>
      <c r="AQ14" s="333"/>
      <c r="AR14" s="333"/>
      <c r="AS14" s="334"/>
      <c r="AT14" s="310"/>
      <c r="AU14" s="311"/>
      <c r="AV14" s="316"/>
      <c r="AW14" s="317"/>
      <c r="AX14" s="293"/>
      <c r="AY14" s="294"/>
      <c r="AZ14" s="294"/>
      <c r="BA14" s="294"/>
      <c r="BB14" s="305"/>
    </row>
    <row r="15" spans="2:59" ht="20.25" customHeight="1" x14ac:dyDescent="0.4">
      <c r="B15" s="288"/>
      <c r="C15" s="293"/>
      <c r="D15" s="294"/>
      <c r="E15" s="295"/>
      <c r="F15" s="109"/>
      <c r="G15" s="32"/>
      <c r="H15" s="300"/>
      <c r="I15" s="304"/>
      <c r="J15" s="294"/>
      <c r="K15" s="294"/>
      <c r="L15" s="295"/>
      <c r="M15" s="304"/>
      <c r="N15" s="294"/>
      <c r="O15" s="294"/>
      <c r="P15" s="294"/>
      <c r="Q15" s="305"/>
      <c r="R15" s="121">
        <v>1</v>
      </c>
      <c r="S15" s="122">
        <v>2</v>
      </c>
      <c r="T15" s="122">
        <v>3</v>
      </c>
      <c r="U15" s="122">
        <v>4</v>
      </c>
      <c r="V15" s="122">
        <v>5</v>
      </c>
      <c r="W15" s="122">
        <v>6</v>
      </c>
      <c r="X15" s="123">
        <v>7</v>
      </c>
      <c r="Y15" s="124">
        <v>8</v>
      </c>
      <c r="Z15" s="122">
        <v>9</v>
      </c>
      <c r="AA15" s="122">
        <v>10</v>
      </c>
      <c r="AB15" s="122">
        <v>11</v>
      </c>
      <c r="AC15" s="122">
        <v>12</v>
      </c>
      <c r="AD15" s="122">
        <v>13</v>
      </c>
      <c r="AE15" s="123">
        <v>14</v>
      </c>
      <c r="AF15" s="121">
        <v>15</v>
      </c>
      <c r="AG15" s="122">
        <v>16</v>
      </c>
      <c r="AH15" s="122">
        <v>17</v>
      </c>
      <c r="AI15" s="122">
        <v>18</v>
      </c>
      <c r="AJ15" s="122">
        <v>19</v>
      </c>
      <c r="AK15" s="122">
        <v>20</v>
      </c>
      <c r="AL15" s="123">
        <v>21</v>
      </c>
      <c r="AM15" s="124">
        <v>22</v>
      </c>
      <c r="AN15" s="122">
        <v>23</v>
      </c>
      <c r="AO15" s="122">
        <v>24</v>
      </c>
      <c r="AP15" s="122">
        <v>25</v>
      </c>
      <c r="AQ15" s="122">
        <v>26</v>
      </c>
      <c r="AR15" s="122">
        <v>27</v>
      </c>
      <c r="AS15" s="123">
        <v>28</v>
      </c>
      <c r="AT15" s="310"/>
      <c r="AU15" s="311"/>
      <c r="AV15" s="316"/>
      <c r="AW15" s="317"/>
      <c r="AX15" s="293"/>
      <c r="AY15" s="294"/>
      <c r="AZ15" s="294"/>
      <c r="BA15" s="294"/>
      <c r="BB15" s="305"/>
    </row>
    <row r="16" spans="2:59" ht="20.25" hidden="1" customHeight="1" x14ac:dyDescent="0.4">
      <c r="B16" s="288"/>
      <c r="C16" s="293"/>
      <c r="D16" s="294"/>
      <c r="E16" s="295"/>
      <c r="F16" s="109"/>
      <c r="G16" s="32"/>
      <c r="H16" s="300"/>
      <c r="I16" s="304"/>
      <c r="J16" s="294"/>
      <c r="K16" s="294"/>
      <c r="L16" s="295"/>
      <c r="M16" s="304"/>
      <c r="N16" s="294"/>
      <c r="O16" s="294"/>
      <c r="P16" s="294"/>
      <c r="Q16" s="305"/>
      <c r="R16" s="121" t="e">
        <f>WEEKDAY(DATE($AA$2,$AE$2,1))</f>
        <v>#NUM!</v>
      </c>
      <c r="S16" s="122" t="e">
        <f>WEEKDAY(DATE($AA$2,$AE$2,2))</f>
        <v>#NUM!</v>
      </c>
      <c r="T16" s="122" t="e">
        <f>WEEKDAY(DATE($AA$2,$AE$2,3))</f>
        <v>#NUM!</v>
      </c>
      <c r="U16" s="122" t="e">
        <f>WEEKDAY(DATE($AA$2,$AE$2,4))</f>
        <v>#NUM!</v>
      </c>
      <c r="V16" s="122" t="e">
        <f>WEEKDAY(DATE($AA$2,$AE$2,5))</f>
        <v>#NUM!</v>
      </c>
      <c r="W16" s="122" t="e">
        <f>WEEKDAY(DATE($AA$2,$AE$2,6))</f>
        <v>#NUM!</v>
      </c>
      <c r="X16" s="123" t="e">
        <f>WEEKDAY(DATE($AA$2,$AE$2,7))</f>
        <v>#NUM!</v>
      </c>
      <c r="Y16" s="124" t="e">
        <f>WEEKDAY(DATE($AA$2,$AE$2,8))</f>
        <v>#NUM!</v>
      </c>
      <c r="Z16" s="122" t="e">
        <f>WEEKDAY(DATE($AA$2,$AE$2,9))</f>
        <v>#NUM!</v>
      </c>
      <c r="AA16" s="122" t="e">
        <f>WEEKDAY(DATE($AA$2,$AE$2,10))</f>
        <v>#NUM!</v>
      </c>
      <c r="AB16" s="122" t="e">
        <f>WEEKDAY(DATE($AA$2,$AE$2,11))</f>
        <v>#NUM!</v>
      </c>
      <c r="AC16" s="122" t="e">
        <f>WEEKDAY(DATE($AA$2,$AE$2,12))</f>
        <v>#NUM!</v>
      </c>
      <c r="AD16" s="122" t="e">
        <f>WEEKDAY(DATE($AA$2,$AE$2,13))</f>
        <v>#NUM!</v>
      </c>
      <c r="AE16" s="123" t="e">
        <f>WEEKDAY(DATE($AA$2,$AE$2,14))</f>
        <v>#NUM!</v>
      </c>
      <c r="AF16" s="124" t="e">
        <f>WEEKDAY(DATE($AA$2,$AE$2,15))</f>
        <v>#NUM!</v>
      </c>
      <c r="AG16" s="122" t="e">
        <f>WEEKDAY(DATE($AA$2,$AE$2,16))</f>
        <v>#NUM!</v>
      </c>
      <c r="AH16" s="122" t="e">
        <f>WEEKDAY(DATE($AA$2,$AE$2,17))</f>
        <v>#NUM!</v>
      </c>
      <c r="AI16" s="122" t="e">
        <f>WEEKDAY(DATE($AA$2,$AE$2,18))</f>
        <v>#NUM!</v>
      </c>
      <c r="AJ16" s="122" t="e">
        <f>WEEKDAY(DATE($AA$2,$AE$2,19))</f>
        <v>#NUM!</v>
      </c>
      <c r="AK16" s="122" t="e">
        <f>WEEKDAY(DATE($AA$2,$AE$2,20))</f>
        <v>#NUM!</v>
      </c>
      <c r="AL16" s="123" t="e">
        <f>WEEKDAY(DATE($AA$2,$AE$2,21))</f>
        <v>#NUM!</v>
      </c>
      <c r="AM16" s="124" t="e">
        <f>WEEKDAY(DATE($AA$2,$AE$2,22))</f>
        <v>#NUM!</v>
      </c>
      <c r="AN16" s="122" t="e">
        <f>WEEKDAY(DATE($AA$2,$AE$2,23))</f>
        <v>#NUM!</v>
      </c>
      <c r="AO16" s="122" t="e">
        <f>WEEKDAY(DATE($AA$2,$AE$2,24))</f>
        <v>#NUM!</v>
      </c>
      <c r="AP16" s="122" t="e">
        <f>WEEKDAY(DATE($AA$2,$AE$2,25))</f>
        <v>#NUM!</v>
      </c>
      <c r="AQ16" s="122" t="e">
        <f>WEEKDAY(DATE($AA$2,$AE$2,26))</f>
        <v>#NUM!</v>
      </c>
      <c r="AR16" s="122" t="e">
        <f>WEEKDAY(DATE($AA$2,$AE$2,27))</f>
        <v>#NUM!</v>
      </c>
      <c r="AS16" s="123" t="e">
        <f>WEEKDAY(DATE($AA$2,$AE$2,28))</f>
        <v>#NUM!</v>
      </c>
      <c r="AT16" s="310"/>
      <c r="AU16" s="311"/>
      <c r="AV16" s="316"/>
      <c r="AW16" s="317"/>
      <c r="AX16" s="293"/>
      <c r="AY16" s="294"/>
      <c r="AZ16" s="294"/>
      <c r="BA16" s="294"/>
      <c r="BB16" s="305"/>
    </row>
    <row r="17" spans="2:54" ht="20.25" customHeight="1" thickBot="1" x14ac:dyDescent="0.45">
      <c r="B17" s="289"/>
      <c r="C17" s="296"/>
      <c r="D17" s="297"/>
      <c r="E17" s="298"/>
      <c r="F17" s="110"/>
      <c r="G17" s="34"/>
      <c r="H17" s="301"/>
      <c r="I17" s="306"/>
      <c r="J17" s="297"/>
      <c r="K17" s="297"/>
      <c r="L17" s="298"/>
      <c r="M17" s="306"/>
      <c r="N17" s="297"/>
      <c r="O17" s="297"/>
      <c r="P17" s="297"/>
      <c r="Q17" s="307"/>
      <c r="R17" s="125" t="s">
        <v>20</v>
      </c>
      <c r="S17" s="126" t="s">
        <v>165</v>
      </c>
      <c r="T17" s="126" t="s">
        <v>166</v>
      </c>
      <c r="U17" s="126" t="s">
        <v>167</v>
      </c>
      <c r="V17" s="126" t="s">
        <v>168</v>
      </c>
      <c r="W17" s="126" t="s">
        <v>169</v>
      </c>
      <c r="X17" s="127" t="s">
        <v>21</v>
      </c>
      <c r="Y17" s="128" t="s">
        <v>20</v>
      </c>
      <c r="Z17" s="126" t="s">
        <v>165</v>
      </c>
      <c r="AA17" s="126" t="s">
        <v>166</v>
      </c>
      <c r="AB17" s="126" t="s">
        <v>167</v>
      </c>
      <c r="AC17" s="126" t="s">
        <v>168</v>
      </c>
      <c r="AD17" s="126" t="s">
        <v>169</v>
      </c>
      <c r="AE17" s="127" t="s">
        <v>21</v>
      </c>
      <c r="AF17" s="128" t="s">
        <v>20</v>
      </c>
      <c r="AG17" s="126" t="s">
        <v>165</v>
      </c>
      <c r="AH17" s="126" t="s">
        <v>166</v>
      </c>
      <c r="AI17" s="126" t="s">
        <v>167</v>
      </c>
      <c r="AJ17" s="126" t="s">
        <v>168</v>
      </c>
      <c r="AK17" s="126" t="s">
        <v>169</v>
      </c>
      <c r="AL17" s="127" t="s">
        <v>21</v>
      </c>
      <c r="AM17" s="128" t="s">
        <v>20</v>
      </c>
      <c r="AN17" s="126" t="s">
        <v>165</v>
      </c>
      <c r="AO17" s="126" t="s">
        <v>166</v>
      </c>
      <c r="AP17" s="126" t="s">
        <v>167</v>
      </c>
      <c r="AQ17" s="126" t="s">
        <v>168</v>
      </c>
      <c r="AR17" s="126" t="s">
        <v>169</v>
      </c>
      <c r="AS17" s="127" t="s">
        <v>21</v>
      </c>
      <c r="AT17" s="312"/>
      <c r="AU17" s="313"/>
      <c r="AV17" s="318"/>
      <c r="AW17" s="319"/>
      <c r="AX17" s="296"/>
      <c r="AY17" s="297"/>
      <c r="AZ17" s="297"/>
      <c r="BA17" s="297"/>
      <c r="BB17" s="307"/>
    </row>
    <row r="18" spans="2:54" ht="20.25" customHeight="1" x14ac:dyDescent="0.4">
      <c r="B18" s="111"/>
      <c r="C18" s="281" t="s">
        <v>66</v>
      </c>
      <c r="D18" s="282"/>
      <c r="E18" s="283"/>
      <c r="F18" s="155"/>
      <c r="G18" s="112"/>
      <c r="H18" s="284" t="s">
        <v>77</v>
      </c>
      <c r="I18" s="350" t="s">
        <v>68</v>
      </c>
      <c r="J18" s="351"/>
      <c r="K18" s="351"/>
      <c r="L18" s="352"/>
      <c r="M18" s="47" t="s">
        <v>15</v>
      </c>
      <c r="N18" s="22"/>
      <c r="O18" s="22"/>
      <c r="P18" s="20"/>
      <c r="Q18" s="48"/>
      <c r="R18" s="175" t="s">
        <v>30</v>
      </c>
      <c r="S18" s="175" t="s">
        <v>131</v>
      </c>
      <c r="T18" s="175" t="s">
        <v>131</v>
      </c>
      <c r="U18" s="175"/>
      <c r="V18" s="175" t="s">
        <v>30</v>
      </c>
      <c r="W18" s="175" t="s">
        <v>30</v>
      </c>
      <c r="X18" s="176"/>
      <c r="Y18" s="177" t="s">
        <v>30</v>
      </c>
      <c r="Z18" s="175"/>
      <c r="AA18" s="175" t="s">
        <v>131</v>
      </c>
      <c r="AB18" s="175" t="s">
        <v>30</v>
      </c>
      <c r="AC18" s="175" t="s">
        <v>30</v>
      </c>
      <c r="AD18" s="175"/>
      <c r="AE18" s="176" t="s">
        <v>30</v>
      </c>
      <c r="AF18" s="177"/>
      <c r="AG18" s="175" t="s">
        <v>30</v>
      </c>
      <c r="AH18" s="175" t="s">
        <v>30</v>
      </c>
      <c r="AI18" s="175" t="s">
        <v>30</v>
      </c>
      <c r="AJ18" s="175" t="s">
        <v>30</v>
      </c>
      <c r="AK18" s="175" t="s">
        <v>30</v>
      </c>
      <c r="AL18" s="176"/>
      <c r="AM18" s="177"/>
      <c r="AN18" s="175" t="s">
        <v>30</v>
      </c>
      <c r="AO18" s="175" t="s">
        <v>30</v>
      </c>
      <c r="AP18" s="175" t="s">
        <v>30</v>
      </c>
      <c r="AQ18" s="175" t="s">
        <v>30</v>
      </c>
      <c r="AR18" s="175" t="s">
        <v>101</v>
      </c>
      <c r="AS18" s="176"/>
      <c r="AT18" s="285"/>
      <c r="AU18" s="286"/>
      <c r="AV18" s="324"/>
      <c r="AW18" s="286"/>
      <c r="AX18" s="321"/>
      <c r="AY18" s="322"/>
      <c r="AZ18" s="322"/>
      <c r="BA18" s="322"/>
      <c r="BB18" s="323"/>
    </row>
    <row r="19" spans="2:54" ht="20.25" customHeight="1" x14ac:dyDescent="0.4">
      <c r="B19" s="114">
        <v>1</v>
      </c>
      <c r="C19" s="249"/>
      <c r="D19" s="250"/>
      <c r="E19" s="251"/>
      <c r="F19" s="113" t="str">
        <f>C18</f>
        <v>管理者</v>
      </c>
      <c r="G19" s="115"/>
      <c r="H19" s="256"/>
      <c r="I19" s="341"/>
      <c r="J19" s="342"/>
      <c r="K19" s="342"/>
      <c r="L19" s="343"/>
      <c r="M19" s="23" t="s">
        <v>62</v>
      </c>
      <c r="N19" s="24"/>
      <c r="O19" s="24"/>
      <c r="P19" s="19"/>
      <c r="Q19" s="49"/>
      <c r="R19" s="178">
        <f>IF(R18="","",VLOOKUP(R18,'【記載例】シフト記号表（勤務時間帯）'!$D$6:$X$47,21,FALSE))</f>
        <v>8</v>
      </c>
      <c r="S19" s="179">
        <f>IF(S18="","",VLOOKUP(S18,'【記載例】シフト記号表（勤務時間帯）'!$D$6:$X$47,21,FALSE))</f>
        <v>8</v>
      </c>
      <c r="T19" s="179">
        <f>IF(T18="","",VLOOKUP(T18,'【記載例】シフト記号表（勤務時間帯）'!$D$6:$X$47,21,FALSE))</f>
        <v>8</v>
      </c>
      <c r="U19" s="179" t="str">
        <f>IF(U18="","",VLOOKUP(U18,'【記載例】シフト記号表（勤務時間帯）'!$D$6:$X$47,21,FALSE))</f>
        <v/>
      </c>
      <c r="V19" s="179">
        <f>IF(V18="","",VLOOKUP(V18,'【記載例】シフト記号表（勤務時間帯）'!$D$6:$X$47,21,FALSE))</f>
        <v>8</v>
      </c>
      <c r="W19" s="179">
        <f>IF(W18="","",VLOOKUP(W18,'【記載例】シフト記号表（勤務時間帯）'!$D$6:$X$47,21,FALSE))</f>
        <v>8</v>
      </c>
      <c r="X19" s="180" t="str">
        <f>IF(X18="","",VLOOKUP(X18,'【記載例】シフト記号表（勤務時間帯）'!$D$6:$X$47,21,FALSE))</f>
        <v/>
      </c>
      <c r="Y19" s="178">
        <f>IF(Y18="","",VLOOKUP(Y18,'【記載例】シフト記号表（勤務時間帯）'!$D$6:$X$47,21,FALSE))</f>
        <v>8</v>
      </c>
      <c r="Z19" s="179" t="str">
        <f>IF(Z18="","",VLOOKUP(Z18,'【記載例】シフト記号表（勤務時間帯）'!$D$6:$X$47,21,FALSE))</f>
        <v/>
      </c>
      <c r="AA19" s="179">
        <f>IF(AA18="","",VLOOKUP(AA18,'【記載例】シフト記号表（勤務時間帯）'!$D$6:$X$47,21,FALSE))</f>
        <v>8</v>
      </c>
      <c r="AB19" s="179">
        <f>IF(AB18="","",VLOOKUP(AB18,'【記載例】シフト記号表（勤務時間帯）'!$D$6:$X$47,21,FALSE))</f>
        <v>8</v>
      </c>
      <c r="AC19" s="179">
        <f>IF(AC18="","",VLOOKUP(AC18,'【記載例】シフト記号表（勤務時間帯）'!$D$6:$X$47,21,FALSE))</f>
        <v>8</v>
      </c>
      <c r="AD19" s="179" t="str">
        <f>IF(AD18="","",VLOOKUP(AD18,'【記載例】シフト記号表（勤務時間帯）'!$D$6:$X$47,21,FALSE))</f>
        <v/>
      </c>
      <c r="AE19" s="180">
        <f>IF(AE18="","",VLOOKUP(AE18,'【記載例】シフト記号表（勤務時間帯）'!$D$6:$X$47,21,FALSE))</f>
        <v>8</v>
      </c>
      <c r="AF19" s="178" t="str">
        <f>IF(AF18="","",VLOOKUP(AF18,'【記載例】シフト記号表（勤務時間帯）'!$D$6:$X$47,21,FALSE))</f>
        <v/>
      </c>
      <c r="AG19" s="179">
        <f>IF(AG18="","",VLOOKUP(AG18,'【記載例】シフト記号表（勤務時間帯）'!$D$6:$X$47,21,FALSE))</f>
        <v>8</v>
      </c>
      <c r="AH19" s="179">
        <f>IF(AH18="","",VLOOKUP(AH18,'【記載例】シフト記号表（勤務時間帯）'!$D$6:$X$47,21,FALSE))</f>
        <v>8</v>
      </c>
      <c r="AI19" s="179">
        <f>IF(AI18="","",VLOOKUP(AI18,'【記載例】シフト記号表（勤務時間帯）'!$D$6:$X$47,21,FALSE))</f>
        <v>8</v>
      </c>
      <c r="AJ19" s="179">
        <f>IF(AJ18="","",VLOOKUP(AJ18,'【記載例】シフト記号表（勤務時間帯）'!$D$6:$X$47,21,FALSE))</f>
        <v>8</v>
      </c>
      <c r="AK19" s="179">
        <f>IF(AK18="","",VLOOKUP(AK18,'【記載例】シフト記号表（勤務時間帯）'!$D$6:$X$47,21,FALSE))</f>
        <v>8</v>
      </c>
      <c r="AL19" s="180" t="str">
        <f>IF(AL18="","",VLOOKUP(AL18,'【記載例】シフト記号表（勤務時間帯）'!$D$6:$X$47,21,FALSE))</f>
        <v/>
      </c>
      <c r="AM19" s="178" t="str">
        <f>IF(AM18="","",VLOOKUP(AM18,'【記載例】シフト記号表（勤務時間帯）'!$D$6:$X$47,21,FALSE))</f>
        <v/>
      </c>
      <c r="AN19" s="179">
        <f>IF(AN18="","",VLOOKUP(AN18,'【記載例】シフト記号表（勤務時間帯）'!$D$6:$X$47,21,FALSE))</f>
        <v>8</v>
      </c>
      <c r="AO19" s="179">
        <f>IF(AO18="","",VLOOKUP(AO18,'【記載例】シフト記号表（勤務時間帯）'!$D$6:$X$47,21,FALSE))</f>
        <v>8</v>
      </c>
      <c r="AP19" s="179">
        <f>IF(AP18="","",VLOOKUP(AP18,'【記載例】シフト記号表（勤務時間帯）'!$D$6:$X$47,21,FALSE))</f>
        <v>8</v>
      </c>
      <c r="AQ19" s="179">
        <f>IF(AQ18="","",VLOOKUP(AQ18,'【記載例】シフト記号表（勤務時間帯）'!$D$6:$X$47,21,FALSE))</f>
        <v>8</v>
      </c>
      <c r="AR19" s="179">
        <f>IF(AR18="","",VLOOKUP(AR18,'【記載例】シフト記号表（勤務時間帯）'!$D$6:$X$47,21,FALSE))</f>
        <v>8</v>
      </c>
      <c r="AS19" s="180" t="str">
        <f>IF(AS18="","",VLOOKUP(AS18,'【記載例】シフト記号表（勤務時間帯）'!$D$6:$X$47,21,FALSE))</f>
        <v/>
      </c>
      <c r="AT19" s="274">
        <f>SUM(R19:AS19)</f>
        <v>160</v>
      </c>
      <c r="AU19" s="275"/>
      <c r="AV19" s="276">
        <f>AT19/4</f>
        <v>40</v>
      </c>
      <c r="AW19" s="275"/>
      <c r="AX19" s="268"/>
      <c r="AY19" s="269"/>
      <c r="AZ19" s="269"/>
      <c r="BA19" s="269"/>
      <c r="BB19" s="270"/>
    </row>
    <row r="20" spans="2:54" ht="20.25" customHeight="1" x14ac:dyDescent="0.4">
      <c r="B20" s="116"/>
      <c r="C20" s="260"/>
      <c r="D20" s="261"/>
      <c r="E20" s="262"/>
      <c r="F20" s="156"/>
      <c r="G20" s="117" t="str">
        <f>C18</f>
        <v>管理者</v>
      </c>
      <c r="H20" s="263"/>
      <c r="I20" s="344"/>
      <c r="J20" s="345"/>
      <c r="K20" s="345"/>
      <c r="L20" s="346"/>
      <c r="M20" s="25" t="s">
        <v>63</v>
      </c>
      <c r="N20" s="26"/>
      <c r="O20" s="26"/>
      <c r="P20" s="17"/>
      <c r="Q20" s="50"/>
      <c r="R20" s="181" t="str">
        <f>IF(R18="","",VLOOKUP(R18,'【記載例】シフト記号表（勤務時間帯）'!$D$6:$Z$47,23,FALSE))</f>
        <v>-</v>
      </c>
      <c r="S20" s="182" t="str">
        <f>IF(S18="","",VLOOKUP(S18,'【記載例】シフト記号表（勤務時間帯）'!$D$6:$Z$47,23,FALSE))</f>
        <v>-</v>
      </c>
      <c r="T20" s="182" t="str">
        <f>IF(T18="","",VLOOKUP(T18,'【記載例】シフト記号表（勤務時間帯）'!$D$6:$Z$47,23,FALSE))</f>
        <v>-</v>
      </c>
      <c r="U20" s="182" t="str">
        <f>IF(U18="","",VLOOKUP(U18,'【記載例】シフト記号表（勤務時間帯）'!$D$6:$Z$47,23,FALSE))</f>
        <v/>
      </c>
      <c r="V20" s="182" t="str">
        <f>IF(V18="","",VLOOKUP(V18,'【記載例】シフト記号表（勤務時間帯）'!$D$6:$Z$47,23,FALSE))</f>
        <v>-</v>
      </c>
      <c r="W20" s="182" t="str">
        <f>IF(W18="","",VLOOKUP(W18,'【記載例】シフト記号表（勤務時間帯）'!$D$6:$Z$47,23,FALSE))</f>
        <v>-</v>
      </c>
      <c r="X20" s="183" t="str">
        <f>IF(X18="","",VLOOKUP(X18,'【記載例】シフト記号表（勤務時間帯）'!$D$6:$Z$47,23,FALSE))</f>
        <v/>
      </c>
      <c r="Y20" s="181" t="str">
        <f>IF(Y18="","",VLOOKUP(Y18,'【記載例】シフト記号表（勤務時間帯）'!$D$6:$Z$47,23,FALSE))</f>
        <v>-</v>
      </c>
      <c r="Z20" s="182" t="str">
        <f>IF(Z18="","",VLOOKUP(Z18,'【記載例】シフト記号表（勤務時間帯）'!$D$6:$Z$47,23,FALSE))</f>
        <v/>
      </c>
      <c r="AA20" s="182" t="str">
        <f>IF(AA18="","",VLOOKUP(AA18,'【記載例】シフト記号表（勤務時間帯）'!$D$6:$Z$47,23,FALSE))</f>
        <v>-</v>
      </c>
      <c r="AB20" s="182" t="str">
        <f>IF(AB18="","",VLOOKUP(AB18,'【記載例】シフト記号表（勤務時間帯）'!$D$6:$Z$47,23,FALSE))</f>
        <v>-</v>
      </c>
      <c r="AC20" s="182" t="str">
        <f>IF(AC18="","",VLOOKUP(AC18,'【記載例】シフト記号表（勤務時間帯）'!$D$6:$Z$47,23,FALSE))</f>
        <v>-</v>
      </c>
      <c r="AD20" s="182" t="str">
        <f>IF(AD18="","",VLOOKUP(AD18,'【記載例】シフト記号表（勤務時間帯）'!$D$6:$Z$47,23,FALSE))</f>
        <v/>
      </c>
      <c r="AE20" s="183" t="str">
        <f>IF(AE18="","",VLOOKUP(AE18,'【記載例】シフト記号表（勤務時間帯）'!$D$6:$Z$47,23,FALSE))</f>
        <v>-</v>
      </c>
      <c r="AF20" s="181" t="str">
        <f>IF(AF18="","",VLOOKUP(AF18,'【記載例】シフト記号表（勤務時間帯）'!$D$6:$Z$47,23,FALSE))</f>
        <v/>
      </c>
      <c r="AG20" s="182" t="str">
        <f>IF(AG18="","",VLOOKUP(AG18,'【記載例】シフト記号表（勤務時間帯）'!$D$6:$Z$47,23,FALSE))</f>
        <v>-</v>
      </c>
      <c r="AH20" s="182" t="str">
        <f>IF(AH18="","",VLOOKUP(AH18,'【記載例】シフト記号表（勤務時間帯）'!$D$6:$Z$47,23,FALSE))</f>
        <v>-</v>
      </c>
      <c r="AI20" s="182" t="str">
        <f>IF(AI18="","",VLOOKUP(AI18,'【記載例】シフト記号表（勤務時間帯）'!$D$6:$Z$47,23,FALSE))</f>
        <v>-</v>
      </c>
      <c r="AJ20" s="182" t="str">
        <f>IF(AJ18="","",VLOOKUP(AJ18,'【記載例】シフト記号表（勤務時間帯）'!$D$6:$Z$47,23,FALSE))</f>
        <v>-</v>
      </c>
      <c r="AK20" s="182" t="str">
        <f>IF(AK18="","",VLOOKUP(AK18,'【記載例】シフト記号表（勤務時間帯）'!$D$6:$Z$47,23,FALSE))</f>
        <v>-</v>
      </c>
      <c r="AL20" s="183" t="str">
        <f>IF(AL18="","",VLOOKUP(AL18,'【記載例】シフト記号表（勤務時間帯）'!$D$6:$Z$47,23,FALSE))</f>
        <v/>
      </c>
      <c r="AM20" s="181" t="str">
        <f>IF(AM18="","",VLOOKUP(AM18,'【記載例】シフト記号表（勤務時間帯）'!$D$6:$Z$47,23,FALSE))</f>
        <v/>
      </c>
      <c r="AN20" s="182" t="str">
        <f>IF(AN18="","",VLOOKUP(AN18,'【記載例】シフト記号表（勤務時間帯）'!$D$6:$Z$47,23,FALSE))</f>
        <v>-</v>
      </c>
      <c r="AO20" s="182" t="str">
        <f>IF(AO18="","",VLOOKUP(AO18,'【記載例】シフト記号表（勤務時間帯）'!$D$6:$Z$47,23,FALSE))</f>
        <v>-</v>
      </c>
      <c r="AP20" s="182" t="str">
        <f>IF(AP18="","",VLOOKUP(AP18,'【記載例】シフト記号表（勤務時間帯）'!$D$6:$Z$47,23,FALSE))</f>
        <v>-</v>
      </c>
      <c r="AQ20" s="182" t="str">
        <f>IF(AQ18="","",VLOOKUP(AQ18,'【記載例】シフト記号表（勤務時間帯）'!$D$6:$Z$47,23,FALSE))</f>
        <v>-</v>
      </c>
      <c r="AR20" s="182" t="str">
        <f>IF(AR18="","",VLOOKUP(AR18,'【記載例】シフト記号表（勤務時間帯）'!$D$6:$Z$47,23,FALSE))</f>
        <v>-</v>
      </c>
      <c r="AS20" s="183" t="str">
        <f>IF(AS18="","",VLOOKUP(AS18,'【記載例】シフト記号表（勤務時間帯）'!$D$6:$Z$47,23,FALSE))</f>
        <v/>
      </c>
      <c r="AT20" s="277">
        <f>SUM(R20:AS20)</f>
        <v>0</v>
      </c>
      <c r="AU20" s="278"/>
      <c r="AV20" s="279">
        <f>AT20/4</f>
        <v>0</v>
      </c>
      <c r="AW20" s="278"/>
      <c r="AX20" s="271"/>
      <c r="AY20" s="272"/>
      <c r="AZ20" s="272"/>
      <c r="BA20" s="272"/>
      <c r="BB20" s="273"/>
    </row>
    <row r="21" spans="2:54" ht="20.25" customHeight="1" x14ac:dyDescent="0.4">
      <c r="B21" s="118"/>
      <c r="C21" s="246" t="s">
        <v>71</v>
      </c>
      <c r="D21" s="247"/>
      <c r="E21" s="248"/>
      <c r="F21" s="157"/>
      <c r="G21" s="119"/>
      <c r="H21" s="280" t="s">
        <v>77</v>
      </c>
      <c r="I21" s="338" t="s">
        <v>67</v>
      </c>
      <c r="J21" s="339"/>
      <c r="K21" s="339"/>
      <c r="L21" s="340"/>
      <c r="M21" s="21" t="s">
        <v>15</v>
      </c>
      <c r="N21" s="27"/>
      <c r="O21" s="27"/>
      <c r="P21" s="15"/>
      <c r="Q21" s="51"/>
      <c r="R21" s="184" t="s">
        <v>31</v>
      </c>
      <c r="S21" s="185" t="s">
        <v>31</v>
      </c>
      <c r="T21" s="185" t="s">
        <v>31</v>
      </c>
      <c r="U21" s="185" t="s">
        <v>31</v>
      </c>
      <c r="V21" s="185"/>
      <c r="W21" s="185" t="s">
        <v>31</v>
      </c>
      <c r="X21" s="186" t="s">
        <v>31</v>
      </c>
      <c r="Y21" s="184"/>
      <c r="Z21" s="185" t="s">
        <v>31</v>
      </c>
      <c r="AA21" s="185" t="s">
        <v>31</v>
      </c>
      <c r="AB21" s="185" t="s">
        <v>31</v>
      </c>
      <c r="AC21" s="185"/>
      <c r="AD21" s="185"/>
      <c r="AE21" s="186" t="s">
        <v>31</v>
      </c>
      <c r="AF21" s="184" t="s">
        <v>31</v>
      </c>
      <c r="AG21" s="185" t="s">
        <v>31</v>
      </c>
      <c r="AH21" s="185"/>
      <c r="AI21" s="185" t="s">
        <v>31</v>
      </c>
      <c r="AJ21" s="185" t="s">
        <v>31</v>
      </c>
      <c r="AK21" s="185"/>
      <c r="AL21" s="186" t="s">
        <v>31</v>
      </c>
      <c r="AM21" s="184" t="s">
        <v>31</v>
      </c>
      <c r="AN21" s="185" t="s">
        <v>102</v>
      </c>
      <c r="AO21" s="185" t="s">
        <v>31</v>
      </c>
      <c r="AP21" s="185"/>
      <c r="AQ21" s="185" t="s">
        <v>31</v>
      </c>
      <c r="AR21" s="185"/>
      <c r="AS21" s="186" t="s">
        <v>31</v>
      </c>
      <c r="AT21" s="258"/>
      <c r="AU21" s="259"/>
      <c r="AV21" s="264"/>
      <c r="AW21" s="259"/>
      <c r="AX21" s="265"/>
      <c r="AY21" s="266"/>
      <c r="AZ21" s="266"/>
      <c r="BA21" s="266"/>
      <c r="BB21" s="267"/>
    </row>
    <row r="22" spans="2:54" ht="20.25" customHeight="1" x14ac:dyDescent="0.4">
      <c r="B22" s="114">
        <f>B19+1</f>
        <v>2</v>
      </c>
      <c r="C22" s="249"/>
      <c r="D22" s="250"/>
      <c r="E22" s="251"/>
      <c r="F22" s="113" t="str">
        <f>C21</f>
        <v>計画作成担当者</v>
      </c>
      <c r="G22" s="115"/>
      <c r="H22" s="256"/>
      <c r="I22" s="341"/>
      <c r="J22" s="342"/>
      <c r="K22" s="342"/>
      <c r="L22" s="343"/>
      <c r="M22" s="23" t="s">
        <v>62</v>
      </c>
      <c r="N22" s="24"/>
      <c r="O22" s="24"/>
      <c r="P22" s="19"/>
      <c r="Q22" s="49"/>
      <c r="R22" s="178">
        <f>IF(R21="","",VLOOKUP(R21,'【記載例】シフト記号表（勤務時間帯）'!$D$6:$X$47,21,FALSE))</f>
        <v>7.9999999999999982</v>
      </c>
      <c r="S22" s="179">
        <f>IF(S21="","",VLOOKUP(S21,'【記載例】シフト記号表（勤務時間帯）'!$D$6:$X$47,21,FALSE))</f>
        <v>7.9999999999999982</v>
      </c>
      <c r="T22" s="179">
        <f>IF(T21="","",VLOOKUP(T21,'【記載例】シフト記号表（勤務時間帯）'!$D$6:$X$47,21,FALSE))</f>
        <v>7.9999999999999982</v>
      </c>
      <c r="U22" s="179">
        <f>IF(U21="","",VLOOKUP(U21,'【記載例】シフト記号表（勤務時間帯）'!$D$6:$X$47,21,FALSE))</f>
        <v>7.9999999999999982</v>
      </c>
      <c r="V22" s="179" t="str">
        <f>IF(V21="","",VLOOKUP(V21,'【記載例】シフト記号表（勤務時間帯）'!$D$6:$X$47,21,FALSE))</f>
        <v/>
      </c>
      <c r="W22" s="179">
        <f>IF(W21="","",VLOOKUP(W21,'【記載例】シフト記号表（勤務時間帯）'!$D$6:$X$47,21,FALSE))</f>
        <v>7.9999999999999982</v>
      </c>
      <c r="X22" s="180">
        <f>IF(X21="","",VLOOKUP(X21,'【記載例】シフト記号表（勤務時間帯）'!$D$6:$X$47,21,FALSE))</f>
        <v>7.9999999999999982</v>
      </c>
      <c r="Y22" s="178" t="str">
        <f>IF(Y21="","",VLOOKUP(Y21,'【記載例】シフト記号表（勤務時間帯）'!$D$6:$X$47,21,FALSE))</f>
        <v/>
      </c>
      <c r="Z22" s="179">
        <f>IF(Z21="","",VLOOKUP(Z21,'【記載例】シフト記号表（勤務時間帯）'!$D$6:$X$47,21,FALSE))</f>
        <v>7.9999999999999982</v>
      </c>
      <c r="AA22" s="179">
        <f>IF(AA21="","",VLOOKUP(AA21,'【記載例】シフト記号表（勤務時間帯）'!$D$6:$X$47,21,FALSE))</f>
        <v>7.9999999999999982</v>
      </c>
      <c r="AB22" s="179">
        <f>IF(AB21="","",VLOOKUP(AB21,'【記載例】シフト記号表（勤務時間帯）'!$D$6:$X$47,21,FALSE))</f>
        <v>7.9999999999999982</v>
      </c>
      <c r="AC22" s="179" t="str">
        <f>IF(AC21="","",VLOOKUP(AC21,'【記載例】シフト記号表（勤務時間帯）'!$D$6:$X$47,21,FALSE))</f>
        <v/>
      </c>
      <c r="AD22" s="179" t="str">
        <f>IF(AD21="","",VLOOKUP(AD21,'【記載例】シフト記号表（勤務時間帯）'!$D$6:$X$47,21,FALSE))</f>
        <v/>
      </c>
      <c r="AE22" s="180">
        <f>IF(AE21="","",VLOOKUP(AE21,'【記載例】シフト記号表（勤務時間帯）'!$D$6:$X$47,21,FALSE))</f>
        <v>7.9999999999999982</v>
      </c>
      <c r="AF22" s="178">
        <f>IF(AF21="","",VLOOKUP(AF21,'【記載例】シフト記号表（勤務時間帯）'!$D$6:$X$47,21,FALSE))</f>
        <v>7.9999999999999982</v>
      </c>
      <c r="AG22" s="179">
        <f>IF(AG21="","",VLOOKUP(AG21,'【記載例】シフト記号表（勤務時間帯）'!$D$6:$X$47,21,FALSE))</f>
        <v>7.9999999999999982</v>
      </c>
      <c r="AH22" s="179" t="str">
        <f>IF(AH21="","",VLOOKUP(AH21,'【記載例】シフト記号表（勤務時間帯）'!$D$6:$X$47,21,FALSE))</f>
        <v/>
      </c>
      <c r="AI22" s="179">
        <f>IF(AI21="","",VLOOKUP(AI21,'【記載例】シフト記号表（勤務時間帯）'!$D$6:$X$47,21,FALSE))</f>
        <v>7.9999999999999982</v>
      </c>
      <c r="AJ22" s="179">
        <f>IF(AJ21="","",VLOOKUP(AJ21,'【記載例】シフト記号表（勤務時間帯）'!$D$6:$X$47,21,FALSE))</f>
        <v>7.9999999999999982</v>
      </c>
      <c r="AK22" s="179" t="str">
        <f>IF(AK21="","",VLOOKUP(AK21,'【記載例】シフト記号表（勤務時間帯）'!$D$6:$X$47,21,FALSE))</f>
        <v/>
      </c>
      <c r="AL22" s="180">
        <f>IF(AL21="","",VLOOKUP(AL21,'【記載例】シフト記号表（勤務時間帯）'!$D$6:$X$47,21,FALSE))</f>
        <v>7.9999999999999982</v>
      </c>
      <c r="AM22" s="178">
        <f>IF(AM21="","",VLOOKUP(AM21,'【記載例】シフト記号表（勤務時間帯）'!$D$6:$X$47,21,FALSE))</f>
        <v>7.9999999999999982</v>
      </c>
      <c r="AN22" s="179">
        <f>IF(AN21="","",VLOOKUP(AN21,'【記載例】シフト記号表（勤務時間帯）'!$D$6:$X$47,21,FALSE))</f>
        <v>7.9999999999999982</v>
      </c>
      <c r="AO22" s="179">
        <f>IF(AO21="","",VLOOKUP(AO21,'【記載例】シフト記号表（勤務時間帯）'!$D$6:$X$47,21,FALSE))</f>
        <v>7.9999999999999982</v>
      </c>
      <c r="AP22" s="179" t="str">
        <f>IF(AP21="","",VLOOKUP(AP21,'【記載例】シフト記号表（勤務時間帯）'!$D$6:$X$47,21,FALSE))</f>
        <v/>
      </c>
      <c r="AQ22" s="179">
        <f>IF(AQ21="","",VLOOKUP(AQ21,'【記載例】シフト記号表（勤務時間帯）'!$D$6:$X$47,21,FALSE))</f>
        <v>7.9999999999999982</v>
      </c>
      <c r="AR22" s="179" t="str">
        <f>IF(AR21="","",VLOOKUP(AR21,'【記載例】シフト記号表（勤務時間帯）'!$D$6:$X$47,21,FALSE))</f>
        <v/>
      </c>
      <c r="AS22" s="180">
        <f>IF(AS21="","",VLOOKUP(AS21,'【記載例】シフト記号表（勤務時間帯）'!$D$6:$X$47,21,FALSE))</f>
        <v>7.9999999999999982</v>
      </c>
      <c r="AT22" s="274">
        <f t="shared" ref="AT22:AT23" si="0">SUM(R22:AS22)</f>
        <v>159.99999999999997</v>
      </c>
      <c r="AU22" s="275"/>
      <c r="AV22" s="276">
        <f t="shared" ref="AV22:AV23" si="1">AT22/4</f>
        <v>39.999999999999993</v>
      </c>
      <c r="AW22" s="275"/>
      <c r="AX22" s="268"/>
      <c r="AY22" s="269"/>
      <c r="AZ22" s="269"/>
      <c r="BA22" s="269"/>
      <c r="BB22" s="270"/>
    </row>
    <row r="23" spans="2:54" ht="20.25" customHeight="1" x14ac:dyDescent="0.4">
      <c r="B23" s="116"/>
      <c r="C23" s="260"/>
      <c r="D23" s="261"/>
      <c r="E23" s="262"/>
      <c r="F23" s="156"/>
      <c r="G23" s="117" t="str">
        <f>C21</f>
        <v>計画作成担当者</v>
      </c>
      <c r="H23" s="263"/>
      <c r="I23" s="344"/>
      <c r="J23" s="345"/>
      <c r="K23" s="345"/>
      <c r="L23" s="346"/>
      <c r="M23" s="25" t="s">
        <v>63</v>
      </c>
      <c r="N23" s="26"/>
      <c r="O23" s="26"/>
      <c r="P23" s="17"/>
      <c r="Q23" s="50"/>
      <c r="R23" s="181" t="str">
        <f>IF(R21="","",VLOOKUP(R21,'【記載例】シフト記号表（勤務時間帯）'!$D$6:$Z$47,23,FALSE))</f>
        <v>-</v>
      </c>
      <c r="S23" s="182" t="str">
        <f>IF(S21="","",VLOOKUP(S21,'【記載例】シフト記号表（勤務時間帯）'!$D$6:$Z$47,23,FALSE))</f>
        <v>-</v>
      </c>
      <c r="T23" s="182" t="str">
        <f>IF(T21="","",VLOOKUP(T21,'【記載例】シフト記号表（勤務時間帯）'!$D$6:$Z$47,23,FALSE))</f>
        <v>-</v>
      </c>
      <c r="U23" s="182" t="str">
        <f>IF(U21="","",VLOOKUP(U21,'【記載例】シフト記号表（勤務時間帯）'!$D$6:$Z$47,23,FALSE))</f>
        <v>-</v>
      </c>
      <c r="V23" s="182" t="str">
        <f>IF(V21="","",VLOOKUP(V21,'【記載例】シフト記号表（勤務時間帯）'!$D$6:$Z$47,23,FALSE))</f>
        <v/>
      </c>
      <c r="W23" s="182" t="str">
        <f>IF(W21="","",VLOOKUP(W21,'【記載例】シフト記号表（勤務時間帯）'!$D$6:$Z$47,23,FALSE))</f>
        <v>-</v>
      </c>
      <c r="X23" s="183" t="str">
        <f>IF(X21="","",VLOOKUP(X21,'【記載例】シフト記号表（勤務時間帯）'!$D$6:$Z$47,23,FALSE))</f>
        <v>-</v>
      </c>
      <c r="Y23" s="181" t="str">
        <f>IF(Y21="","",VLOOKUP(Y21,'【記載例】シフト記号表（勤務時間帯）'!$D$6:$Z$47,23,FALSE))</f>
        <v/>
      </c>
      <c r="Z23" s="182" t="str">
        <f>IF(Z21="","",VLOOKUP(Z21,'【記載例】シフト記号表（勤務時間帯）'!$D$6:$Z$47,23,FALSE))</f>
        <v>-</v>
      </c>
      <c r="AA23" s="182" t="str">
        <f>IF(AA21="","",VLOOKUP(AA21,'【記載例】シフト記号表（勤務時間帯）'!$D$6:$Z$47,23,FALSE))</f>
        <v>-</v>
      </c>
      <c r="AB23" s="182" t="str">
        <f>IF(AB21="","",VLOOKUP(AB21,'【記載例】シフト記号表（勤務時間帯）'!$D$6:$Z$47,23,FALSE))</f>
        <v>-</v>
      </c>
      <c r="AC23" s="182" t="str">
        <f>IF(AC21="","",VLOOKUP(AC21,'【記載例】シフト記号表（勤務時間帯）'!$D$6:$Z$47,23,FALSE))</f>
        <v/>
      </c>
      <c r="AD23" s="182" t="str">
        <f>IF(AD21="","",VLOOKUP(AD21,'【記載例】シフト記号表（勤務時間帯）'!$D$6:$Z$47,23,FALSE))</f>
        <v/>
      </c>
      <c r="AE23" s="183" t="str">
        <f>IF(AE21="","",VLOOKUP(AE21,'【記載例】シフト記号表（勤務時間帯）'!$D$6:$Z$47,23,FALSE))</f>
        <v>-</v>
      </c>
      <c r="AF23" s="181" t="str">
        <f>IF(AF21="","",VLOOKUP(AF21,'【記載例】シフト記号表（勤務時間帯）'!$D$6:$Z$47,23,FALSE))</f>
        <v>-</v>
      </c>
      <c r="AG23" s="182" t="str">
        <f>IF(AG21="","",VLOOKUP(AG21,'【記載例】シフト記号表（勤務時間帯）'!$D$6:$Z$47,23,FALSE))</f>
        <v>-</v>
      </c>
      <c r="AH23" s="182" t="str">
        <f>IF(AH21="","",VLOOKUP(AH21,'【記載例】シフト記号表（勤務時間帯）'!$D$6:$Z$47,23,FALSE))</f>
        <v/>
      </c>
      <c r="AI23" s="182" t="str">
        <f>IF(AI21="","",VLOOKUP(AI21,'【記載例】シフト記号表（勤務時間帯）'!$D$6:$Z$47,23,FALSE))</f>
        <v>-</v>
      </c>
      <c r="AJ23" s="182" t="str">
        <f>IF(AJ21="","",VLOOKUP(AJ21,'【記載例】シフト記号表（勤務時間帯）'!$D$6:$Z$47,23,FALSE))</f>
        <v>-</v>
      </c>
      <c r="AK23" s="182" t="str">
        <f>IF(AK21="","",VLOOKUP(AK21,'【記載例】シフト記号表（勤務時間帯）'!$D$6:$Z$47,23,FALSE))</f>
        <v/>
      </c>
      <c r="AL23" s="183" t="str">
        <f>IF(AL21="","",VLOOKUP(AL21,'【記載例】シフト記号表（勤務時間帯）'!$D$6:$Z$47,23,FALSE))</f>
        <v>-</v>
      </c>
      <c r="AM23" s="181" t="str">
        <f>IF(AM21="","",VLOOKUP(AM21,'【記載例】シフト記号表（勤務時間帯）'!$D$6:$Z$47,23,FALSE))</f>
        <v>-</v>
      </c>
      <c r="AN23" s="182" t="str">
        <f>IF(AN21="","",VLOOKUP(AN21,'【記載例】シフト記号表（勤務時間帯）'!$D$6:$Z$47,23,FALSE))</f>
        <v>-</v>
      </c>
      <c r="AO23" s="182" t="str">
        <f>IF(AO21="","",VLOOKUP(AO21,'【記載例】シフト記号表（勤務時間帯）'!$D$6:$Z$47,23,FALSE))</f>
        <v>-</v>
      </c>
      <c r="AP23" s="182" t="str">
        <f>IF(AP21="","",VLOOKUP(AP21,'【記載例】シフト記号表（勤務時間帯）'!$D$6:$Z$47,23,FALSE))</f>
        <v/>
      </c>
      <c r="AQ23" s="182" t="str">
        <f>IF(AQ21="","",VLOOKUP(AQ21,'【記載例】シフト記号表（勤務時間帯）'!$D$6:$Z$47,23,FALSE))</f>
        <v>-</v>
      </c>
      <c r="AR23" s="182" t="str">
        <f>IF(AR21="","",VLOOKUP(AR21,'【記載例】シフト記号表（勤務時間帯）'!$D$6:$Z$47,23,FALSE))</f>
        <v/>
      </c>
      <c r="AS23" s="183" t="str">
        <f>IF(AS21="","",VLOOKUP(AS21,'【記載例】シフト記号表（勤務時間帯）'!$D$6:$Z$47,23,FALSE))</f>
        <v>-</v>
      </c>
      <c r="AT23" s="277">
        <f t="shared" si="0"/>
        <v>0</v>
      </c>
      <c r="AU23" s="278"/>
      <c r="AV23" s="279">
        <f t="shared" si="1"/>
        <v>0</v>
      </c>
      <c r="AW23" s="278"/>
      <c r="AX23" s="271"/>
      <c r="AY23" s="272"/>
      <c r="AZ23" s="272"/>
      <c r="BA23" s="272"/>
      <c r="BB23" s="273"/>
    </row>
    <row r="24" spans="2:54" ht="20.25" customHeight="1" x14ac:dyDescent="0.4">
      <c r="B24" s="118"/>
      <c r="C24" s="246" t="s">
        <v>72</v>
      </c>
      <c r="D24" s="247"/>
      <c r="E24" s="248"/>
      <c r="F24" s="113"/>
      <c r="G24" s="115"/>
      <c r="H24" s="255" t="s">
        <v>77</v>
      </c>
      <c r="I24" s="338" t="s">
        <v>69</v>
      </c>
      <c r="J24" s="339"/>
      <c r="K24" s="339"/>
      <c r="L24" s="340"/>
      <c r="M24" s="21" t="s">
        <v>15</v>
      </c>
      <c r="N24" s="27"/>
      <c r="O24" s="27"/>
      <c r="P24" s="15"/>
      <c r="Q24" s="51"/>
      <c r="R24" s="184" t="s">
        <v>36</v>
      </c>
      <c r="S24" s="185" t="s">
        <v>37</v>
      </c>
      <c r="T24" s="185"/>
      <c r="U24" s="185" t="s">
        <v>28</v>
      </c>
      <c r="V24" s="185" t="s">
        <v>131</v>
      </c>
      <c r="W24" s="185"/>
      <c r="X24" s="186" t="s">
        <v>28</v>
      </c>
      <c r="Y24" s="184" t="s">
        <v>132</v>
      </c>
      <c r="Z24" s="185" t="s">
        <v>37</v>
      </c>
      <c r="AA24" s="185" t="s">
        <v>30</v>
      </c>
      <c r="AB24" s="185"/>
      <c r="AC24" s="185" t="s">
        <v>127</v>
      </c>
      <c r="AD24" s="185" t="s">
        <v>131</v>
      </c>
      <c r="AE24" s="186"/>
      <c r="AF24" s="184" t="s">
        <v>30</v>
      </c>
      <c r="AG24" s="185" t="s">
        <v>36</v>
      </c>
      <c r="AH24" s="185" t="s">
        <v>133</v>
      </c>
      <c r="AI24" s="185"/>
      <c r="AJ24" s="185"/>
      <c r="AK24" s="185" t="s">
        <v>36</v>
      </c>
      <c r="AL24" s="186" t="s">
        <v>37</v>
      </c>
      <c r="AM24" s="184"/>
      <c r="AN24" s="185" t="s">
        <v>127</v>
      </c>
      <c r="AO24" s="185" t="s">
        <v>30</v>
      </c>
      <c r="AP24" s="185" t="s">
        <v>132</v>
      </c>
      <c r="AQ24" s="185" t="s">
        <v>37</v>
      </c>
      <c r="AR24" s="185"/>
      <c r="AS24" s="186" t="s">
        <v>141</v>
      </c>
      <c r="AT24" s="258"/>
      <c r="AU24" s="259"/>
      <c r="AV24" s="264"/>
      <c r="AW24" s="259"/>
      <c r="AX24" s="265"/>
      <c r="AY24" s="266"/>
      <c r="AZ24" s="266"/>
      <c r="BA24" s="266"/>
      <c r="BB24" s="267"/>
    </row>
    <row r="25" spans="2:54" ht="20.25" customHeight="1" x14ac:dyDescent="0.4">
      <c r="B25" s="114">
        <f>B22+1</f>
        <v>3</v>
      </c>
      <c r="C25" s="249"/>
      <c r="D25" s="250"/>
      <c r="E25" s="251"/>
      <c r="F25" s="113" t="str">
        <f>C24</f>
        <v>介護従業者</v>
      </c>
      <c r="G25" s="115"/>
      <c r="H25" s="256"/>
      <c r="I25" s="341"/>
      <c r="J25" s="342"/>
      <c r="K25" s="342"/>
      <c r="L25" s="343"/>
      <c r="M25" s="23" t="s">
        <v>62</v>
      </c>
      <c r="N25" s="24"/>
      <c r="O25" s="24"/>
      <c r="P25" s="19"/>
      <c r="Q25" s="49"/>
      <c r="R25" s="178">
        <f>IF(R24="","",VLOOKUP(R24,'【記載例】シフト記号表（勤務時間帯）'!$D$6:$X$47,21,FALSE))</f>
        <v>3</v>
      </c>
      <c r="S25" s="179">
        <f>IF(S24="","",VLOOKUP(S24,'【記載例】シフト記号表（勤務時間帯）'!$D$6:$X$47,21,FALSE))</f>
        <v>3</v>
      </c>
      <c r="T25" s="179" t="str">
        <f>IF(T24="","",VLOOKUP(T24,'【記載例】シフト記号表（勤務時間帯）'!$D$6:$X$47,21,FALSE))</f>
        <v/>
      </c>
      <c r="U25" s="179">
        <f>IF(U24="","",VLOOKUP(U24,'【記載例】シフト記号表（勤務時間帯）'!$D$6:$X$47,21,FALSE))</f>
        <v>7.9999999999999982</v>
      </c>
      <c r="V25" s="179">
        <f>IF(V24="","",VLOOKUP(V24,'【記載例】シフト記号表（勤務時間帯）'!$D$6:$X$47,21,FALSE))</f>
        <v>8</v>
      </c>
      <c r="W25" s="179" t="str">
        <f>IF(W24="","",VLOOKUP(W24,'【記載例】シフト記号表（勤務時間帯）'!$D$6:$X$47,21,FALSE))</f>
        <v/>
      </c>
      <c r="X25" s="180">
        <f>IF(X24="","",VLOOKUP(X24,'【記載例】シフト記号表（勤務時間帯）'!$D$6:$X$47,21,FALSE))</f>
        <v>7.9999999999999982</v>
      </c>
      <c r="Y25" s="178">
        <f>IF(Y24="","",VLOOKUP(Y24,'【記載例】シフト記号表（勤務時間帯）'!$D$6:$X$47,21,FALSE))</f>
        <v>3</v>
      </c>
      <c r="Z25" s="179">
        <f>IF(Z24="","",VLOOKUP(Z24,'【記載例】シフト記号表（勤務時間帯）'!$D$6:$X$47,21,FALSE))</f>
        <v>3</v>
      </c>
      <c r="AA25" s="179">
        <f>IF(AA24="","",VLOOKUP(AA24,'【記載例】シフト記号表（勤務時間帯）'!$D$6:$X$47,21,FALSE))</f>
        <v>8</v>
      </c>
      <c r="AB25" s="179" t="str">
        <f>IF(AB24="","",VLOOKUP(AB24,'【記載例】シフト記号表（勤務時間帯）'!$D$6:$X$47,21,FALSE))</f>
        <v/>
      </c>
      <c r="AC25" s="179">
        <f>IF(AC24="","",VLOOKUP(AC24,'【記載例】シフト記号表（勤務時間帯）'!$D$6:$X$47,21,FALSE))</f>
        <v>7.9999999999999982</v>
      </c>
      <c r="AD25" s="179">
        <f>IF(AD24="","",VLOOKUP(AD24,'【記載例】シフト記号表（勤務時間帯）'!$D$6:$X$47,21,FALSE))</f>
        <v>8</v>
      </c>
      <c r="AE25" s="180" t="str">
        <f>IF(AE24="","",VLOOKUP(AE24,'【記載例】シフト記号表（勤務時間帯）'!$D$6:$X$47,21,FALSE))</f>
        <v/>
      </c>
      <c r="AF25" s="178">
        <f>IF(AF24="","",VLOOKUP(AF24,'【記載例】シフト記号表（勤務時間帯）'!$D$6:$X$47,21,FALSE))</f>
        <v>8</v>
      </c>
      <c r="AG25" s="179">
        <f>IF(AG24="","",VLOOKUP(AG24,'【記載例】シフト記号表（勤務時間帯）'!$D$6:$X$47,21,FALSE))</f>
        <v>3</v>
      </c>
      <c r="AH25" s="179">
        <f>IF(AH24="","",VLOOKUP(AH24,'【記載例】シフト記号表（勤務時間帯）'!$D$6:$X$47,21,FALSE))</f>
        <v>3</v>
      </c>
      <c r="AI25" s="179" t="str">
        <f>IF(AI24="","",VLOOKUP(AI24,'【記載例】シフト記号表（勤務時間帯）'!$D$6:$X$47,21,FALSE))</f>
        <v/>
      </c>
      <c r="AJ25" s="179" t="str">
        <f>IF(AJ24="","",VLOOKUP(AJ24,'【記載例】シフト記号表（勤務時間帯）'!$D$6:$X$47,21,FALSE))</f>
        <v/>
      </c>
      <c r="AK25" s="179">
        <f>IF(AK24="","",VLOOKUP(AK24,'【記載例】シフト記号表（勤務時間帯）'!$D$6:$X$47,21,FALSE))</f>
        <v>3</v>
      </c>
      <c r="AL25" s="180">
        <f>IF(AL24="","",VLOOKUP(AL24,'【記載例】シフト記号表（勤務時間帯）'!$D$6:$X$47,21,FALSE))</f>
        <v>3</v>
      </c>
      <c r="AM25" s="178" t="str">
        <f>IF(AM24="","",VLOOKUP(AM24,'【記載例】シフト記号表（勤務時間帯）'!$D$6:$X$47,21,FALSE))</f>
        <v/>
      </c>
      <c r="AN25" s="179">
        <f>IF(AN24="","",VLOOKUP(AN24,'【記載例】シフト記号表（勤務時間帯）'!$D$6:$X$47,21,FALSE))</f>
        <v>7.9999999999999982</v>
      </c>
      <c r="AO25" s="179">
        <f>IF(AO24="","",VLOOKUP(AO24,'【記載例】シフト記号表（勤務時間帯）'!$D$6:$X$47,21,FALSE))</f>
        <v>8</v>
      </c>
      <c r="AP25" s="179">
        <f>IF(AP24="","",VLOOKUP(AP24,'【記載例】シフト記号表（勤務時間帯）'!$D$6:$X$47,21,FALSE))</f>
        <v>3</v>
      </c>
      <c r="AQ25" s="179">
        <f>IF(AQ24="","",VLOOKUP(AQ24,'【記載例】シフト記号表（勤務時間帯）'!$D$6:$X$47,21,FALSE))</f>
        <v>3</v>
      </c>
      <c r="AR25" s="179" t="str">
        <f>IF(AR24="","",VLOOKUP(AR24,'【記載例】シフト記号表（勤務時間帯）'!$D$6:$X$47,21,FALSE))</f>
        <v/>
      </c>
      <c r="AS25" s="180">
        <f>IF(AS24="","",VLOOKUP(AS24,'【記載例】シフト記号表（勤務時間帯）'!$D$6:$X$47,21,FALSE))</f>
        <v>7.9999999999999982</v>
      </c>
      <c r="AT25" s="274">
        <f t="shared" ref="AT25:AT26" si="2">SUM(R25:AS25)</f>
        <v>110</v>
      </c>
      <c r="AU25" s="275"/>
      <c r="AV25" s="276">
        <f t="shared" ref="AV25:AV26" si="3">AT25/4</f>
        <v>27.5</v>
      </c>
      <c r="AW25" s="275"/>
      <c r="AX25" s="268"/>
      <c r="AY25" s="269"/>
      <c r="AZ25" s="269"/>
      <c r="BA25" s="269"/>
      <c r="BB25" s="270"/>
    </row>
    <row r="26" spans="2:54" ht="20.25" customHeight="1" x14ac:dyDescent="0.4">
      <c r="B26" s="116"/>
      <c r="C26" s="260"/>
      <c r="D26" s="261"/>
      <c r="E26" s="262"/>
      <c r="F26" s="156"/>
      <c r="G26" s="117" t="str">
        <f>C24</f>
        <v>介護従業者</v>
      </c>
      <c r="H26" s="263"/>
      <c r="I26" s="344"/>
      <c r="J26" s="345"/>
      <c r="K26" s="345"/>
      <c r="L26" s="346"/>
      <c r="M26" s="25" t="s">
        <v>63</v>
      </c>
      <c r="N26" s="28"/>
      <c r="O26" s="28"/>
      <c r="P26" s="16"/>
      <c r="Q26" s="52"/>
      <c r="R26" s="181">
        <f>IF(R24="","",VLOOKUP(R24,'【記載例】シフト記号表（勤務時間帯）'!$D$6:$Z$47,23,FALSE))</f>
        <v>3.9999999999999991</v>
      </c>
      <c r="S26" s="182">
        <f>IF(S24="","",VLOOKUP(S24,'【記載例】シフト記号表（勤務時間帯）'!$D$6:$Z$47,23,FALSE))</f>
        <v>6</v>
      </c>
      <c r="T26" s="182" t="str">
        <f>IF(T24="","",VLOOKUP(T24,'【記載例】シフト記号表（勤務時間帯）'!$D$6:$Z$47,23,FALSE))</f>
        <v/>
      </c>
      <c r="U26" s="182" t="str">
        <f>IF(U24="","",VLOOKUP(U24,'【記載例】シフト記号表（勤務時間帯）'!$D$6:$Z$47,23,FALSE))</f>
        <v>-</v>
      </c>
      <c r="V26" s="182" t="str">
        <f>IF(V24="","",VLOOKUP(V24,'【記載例】シフト記号表（勤務時間帯）'!$D$6:$Z$47,23,FALSE))</f>
        <v>-</v>
      </c>
      <c r="W26" s="182" t="str">
        <f>IF(W24="","",VLOOKUP(W24,'【記載例】シフト記号表（勤務時間帯）'!$D$6:$Z$47,23,FALSE))</f>
        <v/>
      </c>
      <c r="X26" s="183" t="str">
        <f>IF(X24="","",VLOOKUP(X24,'【記載例】シフト記号表（勤務時間帯）'!$D$6:$Z$47,23,FALSE))</f>
        <v>-</v>
      </c>
      <c r="Y26" s="181">
        <f>IF(Y24="","",VLOOKUP(Y24,'【記載例】シフト記号表（勤務時間帯）'!$D$6:$Z$47,23,FALSE))</f>
        <v>3.9999999999999991</v>
      </c>
      <c r="Z26" s="182">
        <f>IF(Z24="","",VLOOKUP(Z24,'【記載例】シフト記号表（勤務時間帯）'!$D$6:$Z$47,23,FALSE))</f>
        <v>6</v>
      </c>
      <c r="AA26" s="182" t="str">
        <f>IF(AA24="","",VLOOKUP(AA24,'【記載例】シフト記号表（勤務時間帯）'!$D$6:$Z$47,23,FALSE))</f>
        <v>-</v>
      </c>
      <c r="AB26" s="182" t="str">
        <f>IF(AB24="","",VLOOKUP(AB24,'【記載例】シフト記号表（勤務時間帯）'!$D$6:$Z$47,23,FALSE))</f>
        <v/>
      </c>
      <c r="AC26" s="182" t="str">
        <f>IF(AC24="","",VLOOKUP(AC24,'【記載例】シフト記号表（勤務時間帯）'!$D$6:$Z$47,23,FALSE))</f>
        <v>-</v>
      </c>
      <c r="AD26" s="182" t="str">
        <f>IF(AD24="","",VLOOKUP(AD24,'【記載例】シフト記号表（勤務時間帯）'!$D$6:$Z$47,23,FALSE))</f>
        <v>-</v>
      </c>
      <c r="AE26" s="183" t="str">
        <f>IF(AE24="","",VLOOKUP(AE24,'【記載例】シフト記号表（勤務時間帯）'!$D$6:$Z$47,23,FALSE))</f>
        <v/>
      </c>
      <c r="AF26" s="181" t="str">
        <f>IF(AF24="","",VLOOKUP(AF24,'【記載例】シフト記号表（勤務時間帯）'!$D$6:$Z$47,23,FALSE))</f>
        <v>-</v>
      </c>
      <c r="AG26" s="182">
        <f>IF(AG24="","",VLOOKUP(AG24,'【記載例】シフト記号表（勤務時間帯）'!$D$6:$Z$47,23,FALSE))</f>
        <v>3.9999999999999991</v>
      </c>
      <c r="AH26" s="182">
        <f>IF(AH24="","",VLOOKUP(AH24,'【記載例】シフト記号表（勤務時間帯）'!$D$6:$Z$47,23,FALSE))</f>
        <v>6</v>
      </c>
      <c r="AI26" s="182" t="str">
        <f>IF(AI24="","",VLOOKUP(AI24,'【記載例】シフト記号表（勤務時間帯）'!$D$6:$Z$47,23,FALSE))</f>
        <v/>
      </c>
      <c r="AJ26" s="182" t="str">
        <f>IF(AJ24="","",VLOOKUP(AJ24,'【記載例】シフト記号表（勤務時間帯）'!$D$6:$Z$47,23,FALSE))</f>
        <v/>
      </c>
      <c r="AK26" s="182">
        <f>IF(AK24="","",VLOOKUP(AK24,'【記載例】シフト記号表（勤務時間帯）'!$D$6:$Z$47,23,FALSE))</f>
        <v>3.9999999999999991</v>
      </c>
      <c r="AL26" s="183">
        <f>IF(AL24="","",VLOOKUP(AL24,'【記載例】シフト記号表（勤務時間帯）'!$D$6:$Z$47,23,FALSE))</f>
        <v>6</v>
      </c>
      <c r="AM26" s="181" t="str">
        <f>IF(AM24="","",VLOOKUP(AM24,'【記載例】シフト記号表（勤務時間帯）'!$D$6:$Z$47,23,FALSE))</f>
        <v/>
      </c>
      <c r="AN26" s="182" t="str">
        <f>IF(AN24="","",VLOOKUP(AN24,'【記載例】シフト記号表（勤務時間帯）'!$D$6:$Z$47,23,FALSE))</f>
        <v>-</v>
      </c>
      <c r="AO26" s="182" t="str">
        <f>IF(AO24="","",VLOOKUP(AO24,'【記載例】シフト記号表（勤務時間帯）'!$D$6:$Z$47,23,FALSE))</f>
        <v>-</v>
      </c>
      <c r="AP26" s="182">
        <f>IF(AP24="","",VLOOKUP(AP24,'【記載例】シフト記号表（勤務時間帯）'!$D$6:$Z$47,23,FALSE))</f>
        <v>3.9999999999999991</v>
      </c>
      <c r="AQ26" s="182">
        <f>IF(AQ24="","",VLOOKUP(AQ24,'【記載例】シフト記号表（勤務時間帯）'!$D$6:$Z$47,23,FALSE))</f>
        <v>6</v>
      </c>
      <c r="AR26" s="182" t="str">
        <f>IF(AR24="","",VLOOKUP(AR24,'【記載例】シフト記号表（勤務時間帯）'!$D$6:$Z$47,23,FALSE))</f>
        <v/>
      </c>
      <c r="AS26" s="183" t="str">
        <f>IF(AS24="","",VLOOKUP(AS24,'【記載例】シフト記号表（勤務時間帯）'!$D$6:$Z$47,23,FALSE))</f>
        <v>-</v>
      </c>
      <c r="AT26" s="277">
        <f t="shared" si="2"/>
        <v>50</v>
      </c>
      <c r="AU26" s="278"/>
      <c r="AV26" s="279">
        <f t="shared" si="3"/>
        <v>12.5</v>
      </c>
      <c r="AW26" s="278"/>
      <c r="AX26" s="271"/>
      <c r="AY26" s="272"/>
      <c r="AZ26" s="272"/>
      <c r="BA26" s="272"/>
      <c r="BB26" s="273"/>
    </row>
    <row r="27" spans="2:54" ht="20.25" customHeight="1" x14ac:dyDescent="0.4">
      <c r="B27" s="118"/>
      <c r="C27" s="246" t="s">
        <v>72</v>
      </c>
      <c r="D27" s="247"/>
      <c r="E27" s="248"/>
      <c r="F27" s="113"/>
      <c r="G27" s="115"/>
      <c r="H27" s="255" t="s">
        <v>77</v>
      </c>
      <c r="I27" s="338" t="s">
        <v>16</v>
      </c>
      <c r="J27" s="339"/>
      <c r="K27" s="339"/>
      <c r="L27" s="340"/>
      <c r="M27" s="21" t="s">
        <v>15</v>
      </c>
      <c r="N27" s="27"/>
      <c r="O27" s="27"/>
      <c r="P27" s="15"/>
      <c r="Q27" s="51"/>
      <c r="R27" s="184"/>
      <c r="S27" s="185" t="s">
        <v>108</v>
      </c>
      <c r="T27" s="185" t="s">
        <v>109</v>
      </c>
      <c r="U27" s="185" t="s">
        <v>141</v>
      </c>
      <c r="V27" s="185"/>
      <c r="W27" s="185" t="s">
        <v>108</v>
      </c>
      <c r="X27" s="186" t="s">
        <v>109</v>
      </c>
      <c r="Y27" s="184"/>
      <c r="Z27" s="185" t="s">
        <v>99</v>
      </c>
      <c r="AA27" s="185" t="s">
        <v>108</v>
      </c>
      <c r="AB27" s="185" t="s">
        <v>109</v>
      </c>
      <c r="AC27" s="185"/>
      <c r="AD27" s="185" t="s">
        <v>100</v>
      </c>
      <c r="AE27" s="186" t="s">
        <v>99</v>
      </c>
      <c r="AF27" s="184"/>
      <c r="AG27" s="185" t="s">
        <v>99</v>
      </c>
      <c r="AH27" s="185" t="s">
        <v>101</v>
      </c>
      <c r="AI27" s="185" t="s">
        <v>108</v>
      </c>
      <c r="AJ27" s="185" t="s">
        <v>109</v>
      </c>
      <c r="AK27" s="185"/>
      <c r="AL27" s="186" t="s">
        <v>99</v>
      </c>
      <c r="AM27" s="184" t="s">
        <v>100</v>
      </c>
      <c r="AN27" s="185" t="s">
        <v>101</v>
      </c>
      <c r="AO27" s="185" t="s">
        <v>108</v>
      </c>
      <c r="AP27" s="185" t="s">
        <v>109</v>
      </c>
      <c r="AQ27" s="185"/>
      <c r="AR27" s="185"/>
      <c r="AS27" s="186" t="s">
        <v>99</v>
      </c>
      <c r="AT27" s="258"/>
      <c r="AU27" s="259"/>
      <c r="AV27" s="264"/>
      <c r="AW27" s="259"/>
      <c r="AX27" s="265"/>
      <c r="AY27" s="266"/>
      <c r="AZ27" s="266"/>
      <c r="BA27" s="266"/>
      <c r="BB27" s="267"/>
    </row>
    <row r="28" spans="2:54" ht="20.25" customHeight="1" x14ac:dyDescent="0.4">
      <c r="B28" s="114">
        <f>B25+1</f>
        <v>4</v>
      </c>
      <c r="C28" s="249"/>
      <c r="D28" s="250"/>
      <c r="E28" s="251"/>
      <c r="F28" s="113" t="str">
        <f>C27</f>
        <v>介護従業者</v>
      </c>
      <c r="G28" s="115"/>
      <c r="H28" s="256"/>
      <c r="I28" s="341"/>
      <c r="J28" s="342"/>
      <c r="K28" s="342"/>
      <c r="L28" s="343"/>
      <c r="M28" s="23" t="s">
        <v>62</v>
      </c>
      <c r="N28" s="24"/>
      <c r="O28" s="24"/>
      <c r="P28" s="19"/>
      <c r="Q28" s="49"/>
      <c r="R28" s="178" t="str">
        <f>IF(R27="","",VLOOKUP(R27,'【記載例】シフト記号表（勤務時間帯）'!$D$6:$X$47,21,FALSE))</f>
        <v/>
      </c>
      <c r="S28" s="179">
        <f>IF(S27="","",VLOOKUP(S27,'【記載例】シフト記号表（勤務時間帯）'!$D$6:$X$47,21,FALSE))</f>
        <v>3</v>
      </c>
      <c r="T28" s="179">
        <f>IF(T27="","",VLOOKUP(T27,'【記載例】シフト記号表（勤務時間帯）'!$D$6:$X$47,21,FALSE))</f>
        <v>3</v>
      </c>
      <c r="U28" s="179">
        <f>IF(U27="","",VLOOKUP(U27,'【記載例】シフト記号表（勤務時間帯）'!$D$6:$X$47,21,FALSE))</f>
        <v>7.9999999999999982</v>
      </c>
      <c r="V28" s="179" t="str">
        <f>IF(V27="","",VLOOKUP(V27,'【記載例】シフト記号表（勤務時間帯）'!$D$6:$X$47,21,FALSE))</f>
        <v/>
      </c>
      <c r="W28" s="179">
        <f>IF(W27="","",VLOOKUP(W27,'【記載例】シフト記号表（勤務時間帯）'!$D$6:$X$47,21,FALSE))</f>
        <v>3</v>
      </c>
      <c r="X28" s="180">
        <f>IF(X27="","",VLOOKUP(X27,'【記載例】シフト記号表（勤務時間帯）'!$D$6:$X$47,21,FALSE))</f>
        <v>3</v>
      </c>
      <c r="Y28" s="178" t="str">
        <f>IF(Y27="","",VLOOKUP(Y27,'【記載例】シフト記号表（勤務時間帯）'!$D$6:$X$47,21,FALSE))</f>
        <v/>
      </c>
      <c r="Z28" s="179">
        <f>IF(Z27="","",VLOOKUP(Z27,'【記載例】シフト記号表（勤務時間帯）'!$D$6:$X$47,21,FALSE))</f>
        <v>7.9999999999999982</v>
      </c>
      <c r="AA28" s="179">
        <f>IF(AA27="","",VLOOKUP(AA27,'【記載例】シフト記号表（勤務時間帯）'!$D$6:$X$47,21,FALSE))</f>
        <v>3</v>
      </c>
      <c r="AB28" s="179">
        <f>IF(AB27="","",VLOOKUP(AB27,'【記載例】シフト記号表（勤務時間帯）'!$D$6:$X$47,21,FALSE))</f>
        <v>3</v>
      </c>
      <c r="AC28" s="179" t="str">
        <f>IF(AC27="","",VLOOKUP(AC27,'【記載例】シフト記号表（勤務時間帯）'!$D$6:$X$47,21,FALSE))</f>
        <v/>
      </c>
      <c r="AD28" s="179">
        <f>IF(AD27="","",VLOOKUP(AD27,'【記載例】シフト記号表（勤務時間帯）'!$D$6:$X$47,21,FALSE))</f>
        <v>8</v>
      </c>
      <c r="AE28" s="180">
        <f>IF(AE27="","",VLOOKUP(AE27,'【記載例】シフト記号表（勤務時間帯）'!$D$6:$X$47,21,FALSE))</f>
        <v>7.9999999999999982</v>
      </c>
      <c r="AF28" s="178" t="str">
        <f>IF(AF27="","",VLOOKUP(AF27,'【記載例】シフト記号表（勤務時間帯）'!$D$6:$X$47,21,FALSE))</f>
        <v/>
      </c>
      <c r="AG28" s="179">
        <f>IF(AG27="","",VLOOKUP(AG27,'【記載例】シフト記号表（勤務時間帯）'!$D$6:$X$47,21,FALSE))</f>
        <v>7.9999999999999982</v>
      </c>
      <c r="AH28" s="179">
        <f>IF(AH27="","",VLOOKUP(AH27,'【記載例】シフト記号表（勤務時間帯）'!$D$6:$X$47,21,FALSE))</f>
        <v>8</v>
      </c>
      <c r="AI28" s="179">
        <f>IF(AI27="","",VLOOKUP(AI27,'【記載例】シフト記号表（勤務時間帯）'!$D$6:$X$47,21,FALSE))</f>
        <v>3</v>
      </c>
      <c r="AJ28" s="179">
        <f>IF(AJ27="","",VLOOKUP(AJ27,'【記載例】シフト記号表（勤務時間帯）'!$D$6:$X$47,21,FALSE))</f>
        <v>3</v>
      </c>
      <c r="AK28" s="179" t="str">
        <f>IF(AK27="","",VLOOKUP(AK27,'【記載例】シフト記号表（勤務時間帯）'!$D$6:$X$47,21,FALSE))</f>
        <v/>
      </c>
      <c r="AL28" s="180">
        <f>IF(AL27="","",VLOOKUP(AL27,'【記載例】シフト記号表（勤務時間帯）'!$D$6:$X$47,21,FALSE))</f>
        <v>7.9999999999999982</v>
      </c>
      <c r="AM28" s="178">
        <f>IF(AM27="","",VLOOKUP(AM27,'【記載例】シフト記号表（勤務時間帯）'!$D$6:$X$47,21,FALSE))</f>
        <v>8</v>
      </c>
      <c r="AN28" s="179">
        <f>IF(AN27="","",VLOOKUP(AN27,'【記載例】シフト記号表（勤務時間帯）'!$D$6:$X$47,21,FALSE))</f>
        <v>8</v>
      </c>
      <c r="AO28" s="179">
        <f>IF(AO27="","",VLOOKUP(AO27,'【記載例】シフト記号表（勤務時間帯）'!$D$6:$X$47,21,FALSE))</f>
        <v>3</v>
      </c>
      <c r="AP28" s="179">
        <f>IF(AP27="","",VLOOKUP(AP27,'【記載例】シフト記号表（勤務時間帯）'!$D$6:$X$47,21,FALSE))</f>
        <v>3</v>
      </c>
      <c r="AQ28" s="179" t="str">
        <f>IF(AQ27="","",VLOOKUP(AQ27,'【記載例】シフト記号表（勤務時間帯）'!$D$6:$X$47,21,FALSE))</f>
        <v/>
      </c>
      <c r="AR28" s="179" t="str">
        <f>IF(AR27="","",VLOOKUP(AR27,'【記載例】シフト記号表（勤務時間帯）'!$D$6:$X$47,21,FALSE))</f>
        <v/>
      </c>
      <c r="AS28" s="180">
        <f>IF(AS27="","",VLOOKUP(AS27,'【記載例】シフト記号表（勤務時間帯）'!$D$6:$X$47,21,FALSE))</f>
        <v>7.9999999999999982</v>
      </c>
      <c r="AT28" s="274">
        <f t="shared" ref="AT28:AT29" si="4">SUM(R28:AS28)</f>
        <v>110</v>
      </c>
      <c r="AU28" s="275"/>
      <c r="AV28" s="276">
        <f t="shared" ref="AV28:AV29" si="5">AT28/4</f>
        <v>27.5</v>
      </c>
      <c r="AW28" s="275"/>
      <c r="AX28" s="268"/>
      <c r="AY28" s="269"/>
      <c r="AZ28" s="269"/>
      <c r="BA28" s="269"/>
      <c r="BB28" s="270"/>
    </row>
    <row r="29" spans="2:54" ht="20.25" customHeight="1" x14ac:dyDescent="0.4">
      <c r="B29" s="116"/>
      <c r="C29" s="260"/>
      <c r="D29" s="261"/>
      <c r="E29" s="262"/>
      <c r="F29" s="156"/>
      <c r="G29" s="117" t="str">
        <f>C27</f>
        <v>介護従業者</v>
      </c>
      <c r="H29" s="263"/>
      <c r="I29" s="344"/>
      <c r="J29" s="345"/>
      <c r="K29" s="345"/>
      <c r="L29" s="346"/>
      <c r="M29" s="25" t="s">
        <v>63</v>
      </c>
      <c r="N29" s="29"/>
      <c r="O29" s="29"/>
      <c r="P29" s="17"/>
      <c r="Q29" s="50"/>
      <c r="R29" s="181" t="str">
        <f>IF(R27="","",VLOOKUP(R27,'【記載例】シフト記号表（勤務時間帯）'!$D$6:$Z$47,23,FALSE))</f>
        <v/>
      </c>
      <c r="S29" s="182">
        <f>IF(S27="","",VLOOKUP(S27,'【記載例】シフト記号表（勤務時間帯）'!$D$6:$Z$47,23,FALSE))</f>
        <v>3.9999999999999991</v>
      </c>
      <c r="T29" s="182">
        <f>IF(T27="","",VLOOKUP(T27,'【記載例】シフト記号表（勤務時間帯）'!$D$6:$Z$47,23,FALSE))</f>
        <v>6</v>
      </c>
      <c r="U29" s="182" t="str">
        <f>IF(U27="","",VLOOKUP(U27,'【記載例】シフト記号表（勤務時間帯）'!$D$6:$Z$47,23,FALSE))</f>
        <v>-</v>
      </c>
      <c r="V29" s="182" t="str">
        <f>IF(V27="","",VLOOKUP(V27,'【記載例】シフト記号表（勤務時間帯）'!$D$6:$Z$47,23,FALSE))</f>
        <v/>
      </c>
      <c r="W29" s="182">
        <f>IF(W27="","",VLOOKUP(W27,'【記載例】シフト記号表（勤務時間帯）'!$D$6:$Z$47,23,FALSE))</f>
        <v>3.9999999999999991</v>
      </c>
      <c r="X29" s="183">
        <f>IF(X27="","",VLOOKUP(X27,'【記載例】シフト記号表（勤務時間帯）'!$D$6:$Z$47,23,FALSE))</f>
        <v>6</v>
      </c>
      <c r="Y29" s="181" t="str">
        <f>IF(Y27="","",VLOOKUP(Y27,'【記載例】シフト記号表（勤務時間帯）'!$D$6:$Z$47,23,FALSE))</f>
        <v/>
      </c>
      <c r="Z29" s="182" t="str">
        <f>IF(Z27="","",VLOOKUP(Z27,'【記載例】シフト記号表（勤務時間帯）'!$D$6:$Z$47,23,FALSE))</f>
        <v>-</v>
      </c>
      <c r="AA29" s="182">
        <f>IF(AA27="","",VLOOKUP(AA27,'【記載例】シフト記号表（勤務時間帯）'!$D$6:$Z$47,23,FALSE))</f>
        <v>3.9999999999999991</v>
      </c>
      <c r="AB29" s="182">
        <f>IF(AB27="","",VLOOKUP(AB27,'【記載例】シフト記号表（勤務時間帯）'!$D$6:$Z$47,23,FALSE))</f>
        <v>6</v>
      </c>
      <c r="AC29" s="182" t="str">
        <f>IF(AC27="","",VLOOKUP(AC27,'【記載例】シフト記号表（勤務時間帯）'!$D$6:$Z$47,23,FALSE))</f>
        <v/>
      </c>
      <c r="AD29" s="182" t="str">
        <f>IF(AD27="","",VLOOKUP(AD27,'【記載例】シフト記号表（勤務時間帯）'!$D$6:$Z$47,23,FALSE))</f>
        <v>-</v>
      </c>
      <c r="AE29" s="183" t="str">
        <f>IF(AE27="","",VLOOKUP(AE27,'【記載例】シフト記号表（勤務時間帯）'!$D$6:$Z$47,23,FALSE))</f>
        <v>-</v>
      </c>
      <c r="AF29" s="181" t="str">
        <f>IF(AF27="","",VLOOKUP(AF27,'【記載例】シフト記号表（勤務時間帯）'!$D$6:$Z$47,23,FALSE))</f>
        <v/>
      </c>
      <c r="AG29" s="182" t="str">
        <f>IF(AG27="","",VLOOKUP(AG27,'【記載例】シフト記号表（勤務時間帯）'!$D$6:$Z$47,23,FALSE))</f>
        <v>-</v>
      </c>
      <c r="AH29" s="182" t="str">
        <f>IF(AH27="","",VLOOKUP(AH27,'【記載例】シフト記号表（勤務時間帯）'!$D$6:$Z$47,23,FALSE))</f>
        <v>-</v>
      </c>
      <c r="AI29" s="182">
        <f>IF(AI27="","",VLOOKUP(AI27,'【記載例】シフト記号表（勤務時間帯）'!$D$6:$Z$47,23,FALSE))</f>
        <v>3.9999999999999991</v>
      </c>
      <c r="AJ29" s="182">
        <f>IF(AJ27="","",VLOOKUP(AJ27,'【記載例】シフト記号表（勤務時間帯）'!$D$6:$Z$47,23,FALSE))</f>
        <v>6</v>
      </c>
      <c r="AK29" s="182" t="str">
        <f>IF(AK27="","",VLOOKUP(AK27,'【記載例】シフト記号表（勤務時間帯）'!$D$6:$Z$47,23,FALSE))</f>
        <v/>
      </c>
      <c r="AL29" s="183" t="str">
        <f>IF(AL27="","",VLOOKUP(AL27,'【記載例】シフト記号表（勤務時間帯）'!$D$6:$Z$47,23,FALSE))</f>
        <v>-</v>
      </c>
      <c r="AM29" s="181" t="str">
        <f>IF(AM27="","",VLOOKUP(AM27,'【記載例】シフト記号表（勤務時間帯）'!$D$6:$Z$47,23,FALSE))</f>
        <v>-</v>
      </c>
      <c r="AN29" s="182" t="str">
        <f>IF(AN27="","",VLOOKUP(AN27,'【記載例】シフト記号表（勤務時間帯）'!$D$6:$Z$47,23,FALSE))</f>
        <v>-</v>
      </c>
      <c r="AO29" s="182">
        <f>IF(AO27="","",VLOOKUP(AO27,'【記載例】シフト記号表（勤務時間帯）'!$D$6:$Z$47,23,FALSE))</f>
        <v>3.9999999999999991</v>
      </c>
      <c r="AP29" s="182">
        <f>IF(AP27="","",VLOOKUP(AP27,'【記載例】シフト記号表（勤務時間帯）'!$D$6:$Z$47,23,FALSE))</f>
        <v>6</v>
      </c>
      <c r="AQ29" s="182" t="str">
        <f>IF(AQ27="","",VLOOKUP(AQ27,'【記載例】シフト記号表（勤務時間帯）'!$D$6:$Z$47,23,FALSE))</f>
        <v/>
      </c>
      <c r="AR29" s="182" t="str">
        <f>IF(AR27="","",VLOOKUP(AR27,'【記載例】シフト記号表（勤務時間帯）'!$D$6:$Z$47,23,FALSE))</f>
        <v/>
      </c>
      <c r="AS29" s="183" t="str">
        <f>IF(AS27="","",VLOOKUP(AS27,'【記載例】シフト記号表（勤務時間帯）'!$D$6:$Z$47,23,FALSE))</f>
        <v>-</v>
      </c>
      <c r="AT29" s="277">
        <f t="shared" si="4"/>
        <v>50</v>
      </c>
      <c r="AU29" s="278"/>
      <c r="AV29" s="279">
        <f t="shared" si="5"/>
        <v>12.5</v>
      </c>
      <c r="AW29" s="278"/>
      <c r="AX29" s="271"/>
      <c r="AY29" s="272"/>
      <c r="AZ29" s="272"/>
      <c r="BA29" s="272"/>
      <c r="BB29" s="273"/>
    </row>
    <row r="30" spans="2:54" ht="20.25" customHeight="1" x14ac:dyDescent="0.4">
      <c r="B30" s="118"/>
      <c r="C30" s="246" t="s">
        <v>72</v>
      </c>
      <c r="D30" s="247"/>
      <c r="E30" s="248"/>
      <c r="F30" s="113"/>
      <c r="G30" s="115"/>
      <c r="H30" s="255" t="s">
        <v>77</v>
      </c>
      <c r="I30" s="338" t="s">
        <v>16</v>
      </c>
      <c r="J30" s="339"/>
      <c r="K30" s="339"/>
      <c r="L30" s="340"/>
      <c r="M30" s="21" t="s">
        <v>15</v>
      </c>
      <c r="N30" s="27"/>
      <c r="O30" s="27"/>
      <c r="P30" s="15"/>
      <c r="Q30" s="51"/>
      <c r="R30" s="184" t="s">
        <v>142</v>
      </c>
      <c r="S30" s="185" t="s">
        <v>99</v>
      </c>
      <c r="T30" s="185"/>
      <c r="U30" s="185" t="s">
        <v>99</v>
      </c>
      <c r="V30" s="185" t="s">
        <v>142</v>
      </c>
      <c r="W30" s="185" t="s">
        <v>142</v>
      </c>
      <c r="X30" s="186"/>
      <c r="Y30" s="184" t="s">
        <v>142</v>
      </c>
      <c r="Z30" s="185" t="s">
        <v>142</v>
      </c>
      <c r="AA30" s="185" t="s">
        <v>142</v>
      </c>
      <c r="AB30" s="185" t="s">
        <v>142</v>
      </c>
      <c r="AC30" s="185" t="s">
        <v>142</v>
      </c>
      <c r="AD30" s="185"/>
      <c r="AE30" s="186"/>
      <c r="AF30" s="184" t="s">
        <v>142</v>
      </c>
      <c r="AG30" s="185"/>
      <c r="AH30" s="185" t="s">
        <v>99</v>
      </c>
      <c r="AI30" s="185"/>
      <c r="AJ30" s="185" t="s">
        <v>142</v>
      </c>
      <c r="AK30" s="185" t="s">
        <v>142</v>
      </c>
      <c r="AL30" s="186" t="s">
        <v>142</v>
      </c>
      <c r="AM30" s="184" t="s">
        <v>142</v>
      </c>
      <c r="AN30" s="185"/>
      <c r="AO30" s="185"/>
      <c r="AP30" s="185" t="s">
        <v>142</v>
      </c>
      <c r="AQ30" s="185" t="s">
        <v>142</v>
      </c>
      <c r="AR30" s="185" t="s">
        <v>142</v>
      </c>
      <c r="AS30" s="186" t="s">
        <v>142</v>
      </c>
      <c r="AT30" s="258"/>
      <c r="AU30" s="259"/>
      <c r="AV30" s="264"/>
      <c r="AW30" s="259"/>
      <c r="AX30" s="265"/>
      <c r="AY30" s="266"/>
      <c r="AZ30" s="266"/>
      <c r="BA30" s="266"/>
      <c r="BB30" s="267"/>
    </row>
    <row r="31" spans="2:54" ht="20.25" customHeight="1" x14ac:dyDescent="0.4">
      <c r="B31" s="114">
        <f>B28+1</f>
        <v>5</v>
      </c>
      <c r="C31" s="249"/>
      <c r="D31" s="250"/>
      <c r="E31" s="251"/>
      <c r="F31" s="113" t="str">
        <f>C30</f>
        <v>介護従業者</v>
      </c>
      <c r="G31" s="115"/>
      <c r="H31" s="256"/>
      <c r="I31" s="341"/>
      <c r="J31" s="342"/>
      <c r="K31" s="342"/>
      <c r="L31" s="343"/>
      <c r="M31" s="23" t="s">
        <v>62</v>
      </c>
      <c r="N31" s="24"/>
      <c r="O31" s="24"/>
      <c r="P31" s="19"/>
      <c r="Q31" s="49"/>
      <c r="R31" s="178">
        <f>IF(R30="","",VLOOKUP(R30,'【記載例】シフト記号表（勤務時間帯）'!$D$6:$X$47,21,FALSE))</f>
        <v>8</v>
      </c>
      <c r="S31" s="179">
        <f>IF(S30="","",VLOOKUP(S30,'【記載例】シフト記号表（勤務時間帯）'!$D$6:$X$47,21,FALSE))</f>
        <v>7.9999999999999982</v>
      </c>
      <c r="T31" s="179" t="str">
        <f>IF(T30="","",VLOOKUP(T30,'【記載例】シフト記号表（勤務時間帯）'!$D$6:$X$47,21,FALSE))</f>
        <v/>
      </c>
      <c r="U31" s="179">
        <f>IF(U30="","",VLOOKUP(U30,'【記載例】シフト記号表（勤務時間帯）'!$D$6:$X$47,21,FALSE))</f>
        <v>7.9999999999999982</v>
      </c>
      <c r="V31" s="179">
        <f>IF(V30="","",VLOOKUP(V30,'【記載例】シフト記号表（勤務時間帯）'!$D$6:$X$47,21,FALSE))</f>
        <v>8</v>
      </c>
      <c r="W31" s="179">
        <f>IF(W30="","",VLOOKUP(W30,'【記載例】シフト記号表（勤務時間帯）'!$D$6:$X$47,21,FALSE))</f>
        <v>8</v>
      </c>
      <c r="X31" s="180" t="str">
        <f>IF(X30="","",VLOOKUP(X30,'【記載例】シフト記号表（勤務時間帯）'!$D$6:$X$47,21,FALSE))</f>
        <v/>
      </c>
      <c r="Y31" s="178">
        <f>IF(Y30="","",VLOOKUP(Y30,'【記載例】シフト記号表（勤務時間帯）'!$D$6:$X$47,21,FALSE))</f>
        <v>8</v>
      </c>
      <c r="Z31" s="179">
        <f>IF(Z30="","",VLOOKUP(Z30,'【記載例】シフト記号表（勤務時間帯）'!$D$6:$X$47,21,FALSE))</f>
        <v>8</v>
      </c>
      <c r="AA31" s="179">
        <f>IF(AA30="","",VLOOKUP(AA30,'【記載例】シフト記号表（勤務時間帯）'!$D$6:$X$47,21,FALSE))</f>
        <v>8</v>
      </c>
      <c r="AB31" s="179">
        <f>IF(AB30="","",VLOOKUP(AB30,'【記載例】シフト記号表（勤務時間帯）'!$D$6:$X$47,21,FALSE))</f>
        <v>8</v>
      </c>
      <c r="AC31" s="179">
        <f>IF(AC30="","",VLOOKUP(AC30,'【記載例】シフト記号表（勤務時間帯）'!$D$6:$X$47,21,FALSE))</f>
        <v>8</v>
      </c>
      <c r="AD31" s="179" t="str">
        <f>IF(AD30="","",VLOOKUP(AD30,'【記載例】シフト記号表（勤務時間帯）'!$D$6:$X$47,21,FALSE))</f>
        <v/>
      </c>
      <c r="AE31" s="180" t="str">
        <f>IF(AE30="","",VLOOKUP(AE30,'【記載例】シフト記号表（勤務時間帯）'!$D$6:$X$47,21,FALSE))</f>
        <v/>
      </c>
      <c r="AF31" s="178">
        <f>IF(AF30="","",VLOOKUP(AF30,'【記載例】シフト記号表（勤務時間帯）'!$D$6:$X$47,21,FALSE))</f>
        <v>8</v>
      </c>
      <c r="AG31" s="179" t="str">
        <f>IF(AG30="","",VLOOKUP(AG30,'【記載例】シフト記号表（勤務時間帯）'!$D$6:$X$47,21,FALSE))</f>
        <v/>
      </c>
      <c r="AH31" s="179">
        <f>IF(AH30="","",VLOOKUP(AH30,'【記載例】シフト記号表（勤務時間帯）'!$D$6:$X$47,21,FALSE))</f>
        <v>7.9999999999999982</v>
      </c>
      <c r="AI31" s="179" t="str">
        <f>IF(AI30="","",VLOOKUP(AI30,'【記載例】シフト記号表（勤務時間帯）'!$D$6:$X$47,21,FALSE))</f>
        <v/>
      </c>
      <c r="AJ31" s="179">
        <f>IF(AJ30="","",VLOOKUP(AJ30,'【記載例】シフト記号表（勤務時間帯）'!$D$6:$X$47,21,FALSE))</f>
        <v>8</v>
      </c>
      <c r="AK31" s="179">
        <f>IF(AK30="","",VLOOKUP(AK30,'【記載例】シフト記号表（勤務時間帯）'!$D$6:$X$47,21,FALSE))</f>
        <v>8</v>
      </c>
      <c r="AL31" s="180">
        <f>IF(AL30="","",VLOOKUP(AL30,'【記載例】シフト記号表（勤務時間帯）'!$D$6:$X$47,21,FALSE))</f>
        <v>8</v>
      </c>
      <c r="AM31" s="178">
        <f>IF(AM30="","",VLOOKUP(AM30,'【記載例】シフト記号表（勤務時間帯）'!$D$6:$X$47,21,FALSE))</f>
        <v>8</v>
      </c>
      <c r="AN31" s="179" t="str">
        <f>IF(AN30="","",VLOOKUP(AN30,'【記載例】シフト記号表（勤務時間帯）'!$D$6:$X$47,21,FALSE))</f>
        <v/>
      </c>
      <c r="AO31" s="179" t="str">
        <f>IF(AO30="","",VLOOKUP(AO30,'【記載例】シフト記号表（勤務時間帯）'!$D$6:$X$47,21,FALSE))</f>
        <v/>
      </c>
      <c r="AP31" s="179">
        <f>IF(AP30="","",VLOOKUP(AP30,'【記載例】シフト記号表（勤務時間帯）'!$D$6:$X$47,21,FALSE))</f>
        <v>8</v>
      </c>
      <c r="AQ31" s="179">
        <f>IF(AQ30="","",VLOOKUP(AQ30,'【記載例】シフト記号表（勤務時間帯）'!$D$6:$X$47,21,FALSE))</f>
        <v>8</v>
      </c>
      <c r="AR31" s="179">
        <f>IF(AR30="","",VLOOKUP(AR30,'【記載例】シフト記号表（勤務時間帯）'!$D$6:$X$47,21,FALSE))</f>
        <v>8</v>
      </c>
      <c r="AS31" s="180">
        <f>IF(AS30="","",VLOOKUP(AS30,'【記載例】シフト記号表（勤務時間帯）'!$D$6:$X$47,21,FALSE))</f>
        <v>8</v>
      </c>
      <c r="AT31" s="274">
        <f t="shared" ref="AT31:AT32" si="6">SUM(R31:AS31)</f>
        <v>160</v>
      </c>
      <c r="AU31" s="275"/>
      <c r="AV31" s="276">
        <f t="shared" ref="AV31:AV32" si="7">AT31/4</f>
        <v>40</v>
      </c>
      <c r="AW31" s="275"/>
      <c r="AX31" s="268"/>
      <c r="AY31" s="269"/>
      <c r="AZ31" s="269"/>
      <c r="BA31" s="269"/>
      <c r="BB31" s="270"/>
    </row>
    <row r="32" spans="2:54" ht="20.25" customHeight="1" x14ac:dyDescent="0.4">
      <c r="B32" s="116"/>
      <c r="C32" s="260"/>
      <c r="D32" s="261"/>
      <c r="E32" s="262"/>
      <c r="F32" s="156"/>
      <c r="G32" s="117" t="str">
        <f>C30</f>
        <v>介護従業者</v>
      </c>
      <c r="H32" s="263"/>
      <c r="I32" s="344"/>
      <c r="J32" s="345"/>
      <c r="K32" s="345"/>
      <c r="L32" s="346"/>
      <c r="M32" s="25" t="s">
        <v>63</v>
      </c>
      <c r="N32" s="26"/>
      <c r="O32" s="26"/>
      <c r="P32" s="18"/>
      <c r="Q32" s="53"/>
      <c r="R32" s="181" t="str">
        <f>IF(R30="","",VLOOKUP(R30,'【記載例】シフト記号表（勤務時間帯）'!$D$6:$Z$47,23,FALSE))</f>
        <v>-</v>
      </c>
      <c r="S32" s="182" t="str">
        <f>IF(S30="","",VLOOKUP(S30,'【記載例】シフト記号表（勤務時間帯）'!$D$6:$Z$47,23,FALSE))</f>
        <v>-</v>
      </c>
      <c r="T32" s="182" t="str">
        <f>IF(T30="","",VLOOKUP(T30,'【記載例】シフト記号表（勤務時間帯）'!$D$6:$Z$47,23,FALSE))</f>
        <v/>
      </c>
      <c r="U32" s="182" t="str">
        <f>IF(U30="","",VLOOKUP(U30,'【記載例】シフト記号表（勤務時間帯）'!$D$6:$Z$47,23,FALSE))</f>
        <v>-</v>
      </c>
      <c r="V32" s="182" t="str">
        <f>IF(V30="","",VLOOKUP(V30,'【記載例】シフト記号表（勤務時間帯）'!$D$6:$Z$47,23,FALSE))</f>
        <v>-</v>
      </c>
      <c r="W32" s="182" t="str">
        <f>IF(W30="","",VLOOKUP(W30,'【記載例】シフト記号表（勤務時間帯）'!$D$6:$Z$47,23,FALSE))</f>
        <v>-</v>
      </c>
      <c r="X32" s="183" t="str">
        <f>IF(X30="","",VLOOKUP(X30,'【記載例】シフト記号表（勤務時間帯）'!$D$6:$Z$47,23,FALSE))</f>
        <v/>
      </c>
      <c r="Y32" s="181" t="str">
        <f>IF(Y30="","",VLOOKUP(Y30,'【記載例】シフト記号表（勤務時間帯）'!$D$6:$Z$47,23,FALSE))</f>
        <v>-</v>
      </c>
      <c r="Z32" s="182" t="str">
        <f>IF(Z30="","",VLOOKUP(Z30,'【記載例】シフト記号表（勤務時間帯）'!$D$6:$Z$47,23,FALSE))</f>
        <v>-</v>
      </c>
      <c r="AA32" s="182" t="str">
        <f>IF(AA30="","",VLOOKUP(AA30,'【記載例】シフト記号表（勤務時間帯）'!$D$6:$Z$47,23,FALSE))</f>
        <v>-</v>
      </c>
      <c r="AB32" s="182" t="str">
        <f>IF(AB30="","",VLOOKUP(AB30,'【記載例】シフト記号表（勤務時間帯）'!$D$6:$Z$47,23,FALSE))</f>
        <v>-</v>
      </c>
      <c r="AC32" s="182" t="str">
        <f>IF(AC30="","",VLOOKUP(AC30,'【記載例】シフト記号表（勤務時間帯）'!$D$6:$Z$47,23,FALSE))</f>
        <v>-</v>
      </c>
      <c r="AD32" s="182" t="str">
        <f>IF(AD30="","",VLOOKUP(AD30,'【記載例】シフト記号表（勤務時間帯）'!$D$6:$Z$47,23,FALSE))</f>
        <v/>
      </c>
      <c r="AE32" s="183" t="str">
        <f>IF(AE30="","",VLOOKUP(AE30,'【記載例】シフト記号表（勤務時間帯）'!$D$6:$Z$47,23,FALSE))</f>
        <v/>
      </c>
      <c r="AF32" s="181" t="str">
        <f>IF(AF30="","",VLOOKUP(AF30,'【記載例】シフト記号表（勤務時間帯）'!$D$6:$Z$47,23,FALSE))</f>
        <v>-</v>
      </c>
      <c r="AG32" s="182" t="str">
        <f>IF(AG30="","",VLOOKUP(AG30,'【記載例】シフト記号表（勤務時間帯）'!$D$6:$Z$47,23,FALSE))</f>
        <v/>
      </c>
      <c r="AH32" s="182" t="str">
        <f>IF(AH30="","",VLOOKUP(AH30,'【記載例】シフト記号表（勤務時間帯）'!$D$6:$Z$47,23,FALSE))</f>
        <v>-</v>
      </c>
      <c r="AI32" s="182" t="str">
        <f>IF(AI30="","",VLOOKUP(AI30,'【記載例】シフト記号表（勤務時間帯）'!$D$6:$Z$47,23,FALSE))</f>
        <v/>
      </c>
      <c r="AJ32" s="182" t="str">
        <f>IF(AJ30="","",VLOOKUP(AJ30,'【記載例】シフト記号表（勤務時間帯）'!$D$6:$Z$47,23,FALSE))</f>
        <v>-</v>
      </c>
      <c r="AK32" s="182" t="str">
        <f>IF(AK30="","",VLOOKUP(AK30,'【記載例】シフト記号表（勤務時間帯）'!$D$6:$Z$47,23,FALSE))</f>
        <v>-</v>
      </c>
      <c r="AL32" s="183" t="str">
        <f>IF(AL30="","",VLOOKUP(AL30,'【記載例】シフト記号表（勤務時間帯）'!$D$6:$Z$47,23,FALSE))</f>
        <v>-</v>
      </c>
      <c r="AM32" s="181" t="str">
        <f>IF(AM30="","",VLOOKUP(AM30,'【記載例】シフト記号表（勤務時間帯）'!$D$6:$Z$47,23,FALSE))</f>
        <v>-</v>
      </c>
      <c r="AN32" s="182" t="str">
        <f>IF(AN30="","",VLOOKUP(AN30,'【記載例】シフト記号表（勤務時間帯）'!$D$6:$Z$47,23,FALSE))</f>
        <v/>
      </c>
      <c r="AO32" s="182" t="str">
        <f>IF(AO30="","",VLOOKUP(AO30,'【記載例】シフト記号表（勤務時間帯）'!$D$6:$Z$47,23,FALSE))</f>
        <v/>
      </c>
      <c r="AP32" s="182" t="str">
        <f>IF(AP30="","",VLOOKUP(AP30,'【記載例】シフト記号表（勤務時間帯）'!$D$6:$Z$47,23,FALSE))</f>
        <v>-</v>
      </c>
      <c r="AQ32" s="182" t="str">
        <f>IF(AQ30="","",VLOOKUP(AQ30,'【記載例】シフト記号表（勤務時間帯）'!$D$6:$Z$47,23,FALSE))</f>
        <v>-</v>
      </c>
      <c r="AR32" s="182" t="str">
        <f>IF(AR30="","",VLOOKUP(AR30,'【記載例】シフト記号表（勤務時間帯）'!$D$6:$Z$47,23,FALSE))</f>
        <v>-</v>
      </c>
      <c r="AS32" s="183" t="str">
        <f>IF(AS30="","",VLOOKUP(AS30,'【記載例】シフト記号表（勤務時間帯）'!$D$6:$Z$47,23,FALSE))</f>
        <v>-</v>
      </c>
      <c r="AT32" s="277">
        <f t="shared" si="6"/>
        <v>0</v>
      </c>
      <c r="AU32" s="278"/>
      <c r="AV32" s="279">
        <f t="shared" si="7"/>
        <v>0</v>
      </c>
      <c r="AW32" s="278"/>
      <c r="AX32" s="271"/>
      <c r="AY32" s="272"/>
      <c r="AZ32" s="272"/>
      <c r="BA32" s="272"/>
      <c r="BB32" s="273"/>
    </row>
    <row r="33" spans="2:54" ht="20.25" customHeight="1" x14ac:dyDescent="0.4">
      <c r="B33" s="118"/>
      <c r="C33" s="246" t="s">
        <v>72</v>
      </c>
      <c r="D33" s="247"/>
      <c r="E33" s="248"/>
      <c r="F33" s="113"/>
      <c r="G33" s="115"/>
      <c r="H33" s="255" t="s">
        <v>77</v>
      </c>
      <c r="I33" s="338" t="s">
        <v>78</v>
      </c>
      <c r="J33" s="339"/>
      <c r="K33" s="339"/>
      <c r="L33" s="340"/>
      <c r="M33" s="21" t="s">
        <v>15</v>
      </c>
      <c r="N33" s="28"/>
      <c r="O33" s="28"/>
      <c r="P33" s="16"/>
      <c r="Q33" s="54"/>
      <c r="R33" s="184" t="s">
        <v>141</v>
      </c>
      <c r="S33" s="185"/>
      <c r="T33" s="185" t="s">
        <v>99</v>
      </c>
      <c r="U33" s="185"/>
      <c r="V33" s="185" t="s">
        <v>108</v>
      </c>
      <c r="W33" s="185" t="s">
        <v>109</v>
      </c>
      <c r="X33" s="186" t="s">
        <v>142</v>
      </c>
      <c r="Y33" s="184"/>
      <c r="Z33" s="185" t="s">
        <v>108</v>
      </c>
      <c r="AA33" s="185" t="s">
        <v>109</v>
      </c>
      <c r="AB33" s="185" t="s">
        <v>142</v>
      </c>
      <c r="AC33" s="185"/>
      <c r="AD33" s="185" t="s">
        <v>108</v>
      </c>
      <c r="AE33" s="186" t="s">
        <v>109</v>
      </c>
      <c r="AF33" s="184"/>
      <c r="AG33" s="185" t="s">
        <v>101</v>
      </c>
      <c r="AH33" s="185" t="s">
        <v>101</v>
      </c>
      <c r="AI33" s="185" t="s">
        <v>142</v>
      </c>
      <c r="AJ33" s="185" t="s">
        <v>101</v>
      </c>
      <c r="AK33" s="185"/>
      <c r="AL33" s="186" t="s">
        <v>108</v>
      </c>
      <c r="AM33" s="184" t="s">
        <v>109</v>
      </c>
      <c r="AN33" s="185" t="s">
        <v>142</v>
      </c>
      <c r="AO33" s="185" t="s">
        <v>101</v>
      </c>
      <c r="AP33" s="185"/>
      <c r="AQ33" s="185" t="s">
        <v>101</v>
      </c>
      <c r="AR33" s="185" t="s">
        <v>142</v>
      </c>
      <c r="AS33" s="186"/>
      <c r="AT33" s="258"/>
      <c r="AU33" s="259"/>
      <c r="AV33" s="264"/>
      <c r="AW33" s="259"/>
      <c r="AX33" s="265"/>
      <c r="AY33" s="266"/>
      <c r="AZ33" s="266"/>
      <c r="BA33" s="266"/>
      <c r="BB33" s="267"/>
    </row>
    <row r="34" spans="2:54" ht="20.25" customHeight="1" x14ac:dyDescent="0.4">
      <c r="B34" s="114">
        <f>B31+1</f>
        <v>6</v>
      </c>
      <c r="C34" s="249"/>
      <c r="D34" s="250"/>
      <c r="E34" s="251"/>
      <c r="F34" s="113" t="str">
        <f>C33</f>
        <v>介護従業者</v>
      </c>
      <c r="G34" s="115"/>
      <c r="H34" s="256"/>
      <c r="I34" s="341"/>
      <c r="J34" s="342"/>
      <c r="K34" s="342"/>
      <c r="L34" s="343"/>
      <c r="M34" s="23" t="s">
        <v>62</v>
      </c>
      <c r="N34" s="24"/>
      <c r="O34" s="24"/>
      <c r="P34" s="19"/>
      <c r="Q34" s="49"/>
      <c r="R34" s="178">
        <f>IF(R33="","",VLOOKUP(R33,'【記載例】シフト記号表（勤務時間帯）'!$D$6:$X$47,21,FALSE))</f>
        <v>7.9999999999999982</v>
      </c>
      <c r="S34" s="179" t="str">
        <f>IF(S33="","",VLOOKUP(S33,'【記載例】シフト記号表（勤務時間帯）'!$D$6:$X$47,21,FALSE))</f>
        <v/>
      </c>
      <c r="T34" s="179">
        <f>IF(T33="","",VLOOKUP(T33,'【記載例】シフト記号表（勤務時間帯）'!$D$6:$X$47,21,FALSE))</f>
        <v>7.9999999999999982</v>
      </c>
      <c r="U34" s="179" t="str">
        <f>IF(U33="","",VLOOKUP(U33,'【記載例】シフト記号表（勤務時間帯）'!$D$6:$X$47,21,FALSE))</f>
        <v/>
      </c>
      <c r="V34" s="179">
        <f>IF(V33="","",VLOOKUP(V33,'【記載例】シフト記号表（勤務時間帯）'!$D$6:$X$47,21,FALSE))</f>
        <v>3</v>
      </c>
      <c r="W34" s="179">
        <f>IF(W33="","",VLOOKUP(W33,'【記載例】シフト記号表（勤務時間帯）'!$D$6:$X$47,21,FALSE))</f>
        <v>3</v>
      </c>
      <c r="X34" s="180">
        <f>IF(X33="","",VLOOKUP(X33,'【記載例】シフト記号表（勤務時間帯）'!$D$6:$X$47,21,FALSE))</f>
        <v>8</v>
      </c>
      <c r="Y34" s="178" t="str">
        <f>IF(Y33="","",VLOOKUP(Y33,'【記載例】シフト記号表（勤務時間帯）'!$D$6:$X$47,21,FALSE))</f>
        <v/>
      </c>
      <c r="Z34" s="179">
        <f>IF(Z33="","",VLOOKUP(Z33,'【記載例】シフト記号表（勤務時間帯）'!$D$6:$X$47,21,FALSE))</f>
        <v>3</v>
      </c>
      <c r="AA34" s="179">
        <f>IF(AA33="","",VLOOKUP(AA33,'【記載例】シフト記号表（勤務時間帯）'!$D$6:$X$47,21,FALSE))</f>
        <v>3</v>
      </c>
      <c r="AB34" s="179">
        <f>IF(AB33="","",VLOOKUP(AB33,'【記載例】シフト記号表（勤務時間帯）'!$D$6:$X$47,21,FALSE))</f>
        <v>8</v>
      </c>
      <c r="AC34" s="179" t="str">
        <f>IF(AC33="","",VLOOKUP(AC33,'【記載例】シフト記号表（勤務時間帯）'!$D$6:$X$47,21,FALSE))</f>
        <v/>
      </c>
      <c r="AD34" s="179">
        <f>IF(AD33="","",VLOOKUP(AD33,'【記載例】シフト記号表（勤務時間帯）'!$D$6:$X$47,21,FALSE))</f>
        <v>3</v>
      </c>
      <c r="AE34" s="180">
        <f>IF(AE33="","",VLOOKUP(AE33,'【記載例】シフト記号表（勤務時間帯）'!$D$6:$X$47,21,FALSE))</f>
        <v>3</v>
      </c>
      <c r="AF34" s="178" t="str">
        <f>IF(AF33="","",VLOOKUP(AF33,'【記載例】シフト記号表（勤務時間帯）'!$D$6:$X$47,21,FALSE))</f>
        <v/>
      </c>
      <c r="AG34" s="179">
        <f>IF(AG33="","",VLOOKUP(AG33,'【記載例】シフト記号表（勤務時間帯）'!$D$6:$X$47,21,FALSE))</f>
        <v>8</v>
      </c>
      <c r="AH34" s="179">
        <f>IF(AH33="","",VLOOKUP(AH33,'【記載例】シフト記号表（勤務時間帯）'!$D$6:$X$47,21,FALSE))</f>
        <v>8</v>
      </c>
      <c r="AI34" s="179">
        <f>IF(AI33="","",VLOOKUP(AI33,'【記載例】シフト記号表（勤務時間帯）'!$D$6:$X$47,21,FALSE))</f>
        <v>8</v>
      </c>
      <c r="AJ34" s="179">
        <f>IF(AJ33="","",VLOOKUP(AJ33,'【記載例】シフト記号表（勤務時間帯）'!$D$6:$X$47,21,FALSE))</f>
        <v>8</v>
      </c>
      <c r="AK34" s="179" t="str">
        <f>IF(AK33="","",VLOOKUP(AK33,'【記載例】シフト記号表（勤務時間帯）'!$D$6:$X$47,21,FALSE))</f>
        <v/>
      </c>
      <c r="AL34" s="180">
        <f>IF(AL33="","",VLOOKUP(AL33,'【記載例】シフト記号表（勤務時間帯）'!$D$6:$X$47,21,FALSE))</f>
        <v>3</v>
      </c>
      <c r="AM34" s="178">
        <f>IF(AM33="","",VLOOKUP(AM33,'【記載例】シフト記号表（勤務時間帯）'!$D$6:$X$47,21,FALSE))</f>
        <v>3</v>
      </c>
      <c r="AN34" s="179">
        <f>IF(AN33="","",VLOOKUP(AN33,'【記載例】シフト記号表（勤務時間帯）'!$D$6:$X$47,21,FALSE))</f>
        <v>8</v>
      </c>
      <c r="AO34" s="179">
        <f>IF(AO33="","",VLOOKUP(AO33,'【記載例】シフト記号表（勤務時間帯）'!$D$6:$X$47,21,FALSE))</f>
        <v>8</v>
      </c>
      <c r="AP34" s="179" t="str">
        <f>IF(AP33="","",VLOOKUP(AP33,'【記載例】シフト記号表（勤務時間帯）'!$D$6:$X$47,21,FALSE))</f>
        <v/>
      </c>
      <c r="AQ34" s="179">
        <f>IF(AQ33="","",VLOOKUP(AQ33,'【記載例】シフト記号表（勤務時間帯）'!$D$6:$X$47,21,FALSE))</f>
        <v>8</v>
      </c>
      <c r="AR34" s="179">
        <f>IF(AR33="","",VLOOKUP(AR33,'【記載例】シフト記号表（勤務時間帯）'!$D$6:$X$47,21,FALSE))</f>
        <v>8</v>
      </c>
      <c r="AS34" s="180" t="str">
        <f>IF(AS33="","",VLOOKUP(AS33,'【記載例】シフト記号表（勤務時間帯）'!$D$6:$X$47,21,FALSE))</f>
        <v/>
      </c>
      <c r="AT34" s="274">
        <f t="shared" ref="AT34:AT35" si="8">SUM(R34:AS34)</f>
        <v>120</v>
      </c>
      <c r="AU34" s="275"/>
      <c r="AV34" s="276">
        <f t="shared" ref="AV34:AV35" si="9">AT34/4</f>
        <v>30</v>
      </c>
      <c r="AW34" s="275"/>
      <c r="AX34" s="268"/>
      <c r="AY34" s="269"/>
      <c r="AZ34" s="269"/>
      <c r="BA34" s="269"/>
      <c r="BB34" s="270"/>
    </row>
    <row r="35" spans="2:54" ht="20.25" customHeight="1" x14ac:dyDescent="0.4">
      <c r="B35" s="116"/>
      <c r="C35" s="260"/>
      <c r="D35" s="261"/>
      <c r="E35" s="262"/>
      <c r="F35" s="156"/>
      <c r="G35" s="117" t="str">
        <f>C33</f>
        <v>介護従業者</v>
      </c>
      <c r="H35" s="263"/>
      <c r="I35" s="344"/>
      <c r="J35" s="345"/>
      <c r="K35" s="345"/>
      <c r="L35" s="346"/>
      <c r="M35" s="25" t="s">
        <v>63</v>
      </c>
      <c r="N35" s="29"/>
      <c r="O35" s="29"/>
      <c r="P35" s="17"/>
      <c r="Q35" s="50"/>
      <c r="R35" s="181" t="str">
        <f>IF(R33="","",VLOOKUP(R33,'【記載例】シフト記号表（勤務時間帯）'!$D$6:$Z$47,23,FALSE))</f>
        <v>-</v>
      </c>
      <c r="S35" s="182" t="str">
        <f>IF(S33="","",VLOOKUP(S33,'【記載例】シフト記号表（勤務時間帯）'!$D$6:$Z$47,23,FALSE))</f>
        <v/>
      </c>
      <c r="T35" s="182" t="str">
        <f>IF(T33="","",VLOOKUP(T33,'【記載例】シフト記号表（勤務時間帯）'!$D$6:$Z$47,23,FALSE))</f>
        <v>-</v>
      </c>
      <c r="U35" s="182" t="str">
        <f>IF(U33="","",VLOOKUP(U33,'【記載例】シフト記号表（勤務時間帯）'!$D$6:$Z$47,23,FALSE))</f>
        <v/>
      </c>
      <c r="V35" s="182">
        <f>IF(V33="","",VLOOKUP(V33,'【記載例】シフト記号表（勤務時間帯）'!$D$6:$Z$47,23,FALSE))</f>
        <v>3.9999999999999991</v>
      </c>
      <c r="W35" s="182">
        <f>IF(W33="","",VLOOKUP(W33,'【記載例】シフト記号表（勤務時間帯）'!$D$6:$Z$47,23,FALSE))</f>
        <v>6</v>
      </c>
      <c r="X35" s="183" t="str">
        <f>IF(X33="","",VLOOKUP(X33,'【記載例】シフト記号表（勤務時間帯）'!$D$6:$Z$47,23,FALSE))</f>
        <v>-</v>
      </c>
      <c r="Y35" s="181" t="str">
        <f>IF(Y33="","",VLOOKUP(Y33,'【記載例】シフト記号表（勤務時間帯）'!$D$6:$Z$47,23,FALSE))</f>
        <v/>
      </c>
      <c r="Z35" s="182">
        <f>IF(Z33="","",VLOOKUP(Z33,'【記載例】シフト記号表（勤務時間帯）'!$D$6:$Z$47,23,FALSE))</f>
        <v>3.9999999999999991</v>
      </c>
      <c r="AA35" s="182">
        <f>IF(AA33="","",VLOOKUP(AA33,'【記載例】シフト記号表（勤務時間帯）'!$D$6:$Z$47,23,FALSE))</f>
        <v>6</v>
      </c>
      <c r="AB35" s="182" t="str">
        <f>IF(AB33="","",VLOOKUP(AB33,'【記載例】シフト記号表（勤務時間帯）'!$D$6:$Z$47,23,FALSE))</f>
        <v>-</v>
      </c>
      <c r="AC35" s="182" t="str">
        <f>IF(AC33="","",VLOOKUP(AC33,'【記載例】シフト記号表（勤務時間帯）'!$D$6:$Z$47,23,FALSE))</f>
        <v/>
      </c>
      <c r="AD35" s="182">
        <f>IF(AD33="","",VLOOKUP(AD33,'【記載例】シフト記号表（勤務時間帯）'!$D$6:$Z$47,23,FALSE))</f>
        <v>3.9999999999999991</v>
      </c>
      <c r="AE35" s="183">
        <f>IF(AE33="","",VLOOKUP(AE33,'【記載例】シフト記号表（勤務時間帯）'!$D$6:$Z$47,23,FALSE))</f>
        <v>6</v>
      </c>
      <c r="AF35" s="181" t="str">
        <f>IF(AF33="","",VLOOKUP(AF33,'【記載例】シフト記号表（勤務時間帯）'!$D$6:$Z$47,23,FALSE))</f>
        <v/>
      </c>
      <c r="AG35" s="182" t="str">
        <f>IF(AG33="","",VLOOKUP(AG33,'【記載例】シフト記号表（勤務時間帯）'!$D$6:$Z$47,23,FALSE))</f>
        <v>-</v>
      </c>
      <c r="AH35" s="182" t="str">
        <f>IF(AH33="","",VLOOKUP(AH33,'【記載例】シフト記号表（勤務時間帯）'!$D$6:$Z$47,23,FALSE))</f>
        <v>-</v>
      </c>
      <c r="AI35" s="182" t="str">
        <f>IF(AI33="","",VLOOKUP(AI33,'【記載例】シフト記号表（勤務時間帯）'!$D$6:$Z$47,23,FALSE))</f>
        <v>-</v>
      </c>
      <c r="AJ35" s="182" t="str">
        <f>IF(AJ33="","",VLOOKUP(AJ33,'【記載例】シフト記号表（勤務時間帯）'!$D$6:$Z$47,23,FALSE))</f>
        <v>-</v>
      </c>
      <c r="AK35" s="182" t="str">
        <f>IF(AK33="","",VLOOKUP(AK33,'【記載例】シフト記号表（勤務時間帯）'!$D$6:$Z$47,23,FALSE))</f>
        <v/>
      </c>
      <c r="AL35" s="183">
        <f>IF(AL33="","",VLOOKUP(AL33,'【記載例】シフト記号表（勤務時間帯）'!$D$6:$Z$47,23,FALSE))</f>
        <v>3.9999999999999991</v>
      </c>
      <c r="AM35" s="181">
        <f>IF(AM33="","",VLOOKUP(AM33,'【記載例】シフト記号表（勤務時間帯）'!$D$6:$Z$47,23,FALSE))</f>
        <v>6</v>
      </c>
      <c r="AN35" s="182" t="str">
        <f>IF(AN33="","",VLOOKUP(AN33,'【記載例】シフト記号表（勤務時間帯）'!$D$6:$Z$47,23,FALSE))</f>
        <v>-</v>
      </c>
      <c r="AO35" s="182" t="str">
        <f>IF(AO33="","",VLOOKUP(AO33,'【記載例】シフト記号表（勤務時間帯）'!$D$6:$Z$47,23,FALSE))</f>
        <v>-</v>
      </c>
      <c r="AP35" s="182" t="str">
        <f>IF(AP33="","",VLOOKUP(AP33,'【記載例】シフト記号表（勤務時間帯）'!$D$6:$Z$47,23,FALSE))</f>
        <v/>
      </c>
      <c r="AQ35" s="182" t="str">
        <f>IF(AQ33="","",VLOOKUP(AQ33,'【記載例】シフト記号表（勤務時間帯）'!$D$6:$Z$47,23,FALSE))</f>
        <v>-</v>
      </c>
      <c r="AR35" s="182" t="str">
        <f>IF(AR33="","",VLOOKUP(AR33,'【記載例】シフト記号表（勤務時間帯）'!$D$6:$Z$47,23,FALSE))</f>
        <v>-</v>
      </c>
      <c r="AS35" s="183" t="str">
        <f>IF(AS33="","",VLOOKUP(AS33,'【記載例】シフト記号表（勤務時間帯）'!$D$6:$Z$47,23,FALSE))</f>
        <v/>
      </c>
      <c r="AT35" s="277">
        <f t="shared" si="8"/>
        <v>40</v>
      </c>
      <c r="AU35" s="278"/>
      <c r="AV35" s="279">
        <f t="shared" si="9"/>
        <v>10</v>
      </c>
      <c r="AW35" s="278"/>
      <c r="AX35" s="271"/>
      <c r="AY35" s="272"/>
      <c r="AZ35" s="272"/>
      <c r="BA35" s="272"/>
      <c r="BB35" s="273"/>
    </row>
    <row r="36" spans="2:54" ht="20.25" customHeight="1" x14ac:dyDescent="0.4">
      <c r="B36" s="118"/>
      <c r="C36" s="246" t="s">
        <v>72</v>
      </c>
      <c r="D36" s="247"/>
      <c r="E36" s="248"/>
      <c r="F36" s="113"/>
      <c r="G36" s="115"/>
      <c r="H36" s="255" t="s">
        <v>77</v>
      </c>
      <c r="I36" s="338" t="s">
        <v>78</v>
      </c>
      <c r="J36" s="339"/>
      <c r="K36" s="339"/>
      <c r="L36" s="340"/>
      <c r="M36" s="21" t="s">
        <v>15</v>
      </c>
      <c r="N36" s="27"/>
      <c r="O36" s="27"/>
      <c r="P36" s="15"/>
      <c r="Q36" s="51"/>
      <c r="R36" s="184"/>
      <c r="S36" s="185" t="s">
        <v>99</v>
      </c>
      <c r="T36" s="185" t="s">
        <v>108</v>
      </c>
      <c r="U36" s="185" t="s">
        <v>109</v>
      </c>
      <c r="V36" s="185" t="s">
        <v>141</v>
      </c>
      <c r="W36" s="185"/>
      <c r="X36" s="186" t="s">
        <v>99</v>
      </c>
      <c r="Y36" s="184" t="s">
        <v>142</v>
      </c>
      <c r="Z36" s="185" t="s">
        <v>142</v>
      </c>
      <c r="AA36" s="185"/>
      <c r="AB36" s="185"/>
      <c r="AC36" s="185" t="s">
        <v>108</v>
      </c>
      <c r="AD36" s="185" t="s">
        <v>109</v>
      </c>
      <c r="AE36" s="186" t="s">
        <v>142</v>
      </c>
      <c r="AF36" s="184" t="s">
        <v>141</v>
      </c>
      <c r="AG36" s="185"/>
      <c r="AH36" s="185" t="s">
        <v>108</v>
      </c>
      <c r="AI36" s="185" t="s">
        <v>109</v>
      </c>
      <c r="AJ36" s="185"/>
      <c r="AK36" s="185" t="s">
        <v>99</v>
      </c>
      <c r="AL36" s="186" t="s">
        <v>99</v>
      </c>
      <c r="AM36" s="184" t="s">
        <v>101</v>
      </c>
      <c r="AN36" s="185"/>
      <c r="AO36" s="185" t="s">
        <v>99</v>
      </c>
      <c r="AP36" s="185" t="s">
        <v>100</v>
      </c>
      <c r="AQ36" s="185" t="s">
        <v>108</v>
      </c>
      <c r="AR36" s="185" t="s">
        <v>109</v>
      </c>
      <c r="AS36" s="186"/>
      <c r="AT36" s="258"/>
      <c r="AU36" s="259"/>
      <c r="AV36" s="264"/>
      <c r="AW36" s="259"/>
      <c r="AX36" s="265"/>
      <c r="AY36" s="266"/>
      <c r="AZ36" s="266"/>
      <c r="BA36" s="266"/>
      <c r="BB36" s="267"/>
    </row>
    <row r="37" spans="2:54" ht="20.25" customHeight="1" x14ac:dyDescent="0.4">
      <c r="B37" s="114">
        <f>B34+1</f>
        <v>7</v>
      </c>
      <c r="C37" s="249"/>
      <c r="D37" s="250"/>
      <c r="E37" s="251"/>
      <c r="F37" s="113" t="str">
        <f>C36</f>
        <v>介護従業者</v>
      </c>
      <c r="G37" s="115"/>
      <c r="H37" s="256"/>
      <c r="I37" s="341"/>
      <c r="J37" s="342"/>
      <c r="K37" s="342"/>
      <c r="L37" s="343"/>
      <c r="M37" s="23" t="s">
        <v>62</v>
      </c>
      <c r="N37" s="24"/>
      <c r="O37" s="24"/>
      <c r="P37" s="19"/>
      <c r="Q37" s="49"/>
      <c r="R37" s="178" t="str">
        <f>IF(R36="","",VLOOKUP(R36,'【記載例】シフト記号表（勤務時間帯）'!$D$6:$X$47,21,FALSE))</f>
        <v/>
      </c>
      <c r="S37" s="179">
        <f>IF(S36="","",VLOOKUP(S36,'【記載例】シフト記号表（勤務時間帯）'!$D$6:$X$47,21,FALSE))</f>
        <v>7.9999999999999982</v>
      </c>
      <c r="T37" s="179">
        <f>IF(T36="","",VLOOKUP(T36,'【記載例】シフト記号表（勤務時間帯）'!$D$6:$X$47,21,FALSE))</f>
        <v>3</v>
      </c>
      <c r="U37" s="179">
        <f>IF(U36="","",VLOOKUP(U36,'【記載例】シフト記号表（勤務時間帯）'!$D$6:$X$47,21,FALSE))</f>
        <v>3</v>
      </c>
      <c r="V37" s="179">
        <f>IF(V36="","",VLOOKUP(V36,'【記載例】シフト記号表（勤務時間帯）'!$D$6:$X$47,21,FALSE))</f>
        <v>7.9999999999999982</v>
      </c>
      <c r="W37" s="179" t="str">
        <f>IF(W36="","",VLOOKUP(W36,'【記載例】シフト記号表（勤務時間帯）'!$D$6:$X$47,21,FALSE))</f>
        <v/>
      </c>
      <c r="X37" s="180">
        <f>IF(X36="","",VLOOKUP(X36,'【記載例】シフト記号表（勤務時間帯）'!$D$6:$X$47,21,FALSE))</f>
        <v>7.9999999999999982</v>
      </c>
      <c r="Y37" s="178">
        <f>IF(Y36="","",VLOOKUP(Y36,'【記載例】シフト記号表（勤務時間帯）'!$D$6:$X$47,21,FALSE))</f>
        <v>8</v>
      </c>
      <c r="Z37" s="179">
        <f>IF(Z36="","",VLOOKUP(Z36,'【記載例】シフト記号表（勤務時間帯）'!$D$6:$X$47,21,FALSE))</f>
        <v>8</v>
      </c>
      <c r="AA37" s="179" t="str">
        <f>IF(AA36="","",VLOOKUP(AA36,'【記載例】シフト記号表（勤務時間帯）'!$D$6:$X$47,21,FALSE))</f>
        <v/>
      </c>
      <c r="AB37" s="179" t="str">
        <f>IF(AB36="","",VLOOKUP(AB36,'【記載例】シフト記号表（勤務時間帯）'!$D$6:$X$47,21,FALSE))</f>
        <v/>
      </c>
      <c r="AC37" s="179">
        <f>IF(AC36="","",VLOOKUP(AC36,'【記載例】シフト記号表（勤務時間帯）'!$D$6:$X$47,21,FALSE))</f>
        <v>3</v>
      </c>
      <c r="AD37" s="179">
        <f>IF(AD36="","",VLOOKUP(AD36,'【記載例】シフト記号表（勤務時間帯）'!$D$6:$X$47,21,FALSE))</f>
        <v>3</v>
      </c>
      <c r="AE37" s="180">
        <f>IF(AE36="","",VLOOKUP(AE36,'【記載例】シフト記号表（勤務時間帯）'!$D$6:$X$47,21,FALSE))</f>
        <v>8</v>
      </c>
      <c r="AF37" s="178">
        <f>IF(AF36="","",VLOOKUP(AF36,'【記載例】シフト記号表（勤務時間帯）'!$D$6:$X$47,21,FALSE))</f>
        <v>7.9999999999999982</v>
      </c>
      <c r="AG37" s="179" t="str">
        <f>IF(AG36="","",VLOOKUP(AG36,'【記載例】シフト記号表（勤務時間帯）'!$D$6:$X$47,21,FALSE))</f>
        <v/>
      </c>
      <c r="AH37" s="179">
        <f>IF(AH36="","",VLOOKUP(AH36,'【記載例】シフト記号表（勤務時間帯）'!$D$6:$X$47,21,FALSE))</f>
        <v>3</v>
      </c>
      <c r="AI37" s="179">
        <f>IF(AI36="","",VLOOKUP(AI36,'【記載例】シフト記号表（勤務時間帯）'!$D$6:$X$47,21,FALSE))</f>
        <v>3</v>
      </c>
      <c r="AJ37" s="179" t="str">
        <f>IF(AJ36="","",VLOOKUP(AJ36,'【記載例】シフト記号表（勤務時間帯）'!$D$6:$X$47,21,FALSE))</f>
        <v/>
      </c>
      <c r="AK37" s="179">
        <f>IF(AK36="","",VLOOKUP(AK36,'【記載例】シフト記号表（勤務時間帯）'!$D$6:$X$47,21,FALSE))</f>
        <v>7.9999999999999982</v>
      </c>
      <c r="AL37" s="180">
        <f>IF(AL36="","",VLOOKUP(AL36,'【記載例】シフト記号表（勤務時間帯）'!$D$6:$X$47,21,FALSE))</f>
        <v>7.9999999999999982</v>
      </c>
      <c r="AM37" s="178">
        <f>IF(AM36="","",VLOOKUP(AM36,'【記載例】シフト記号表（勤務時間帯）'!$D$6:$X$47,21,FALSE))</f>
        <v>8</v>
      </c>
      <c r="AN37" s="179" t="str">
        <f>IF(AN36="","",VLOOKUP(AN36,'【記載例】シフト記号表（勤務時間帯）'!$D$6:$X$47,21,FALSE))</f>
        <v/>
      </c>
      <c r="AO37" s="179">
        <f>IF(AO36="","",VLOOKUP(AO36,'【記載例】シフト記号表（勤務時間帯）'!$D$6:$X$47,21,FALSE))</f>
        <v>7.9999999999999982</v>
      </c>
      <c r="AP37" s="179">
        <f>IF(AP36="","",VLOOKUP(AP36,'【記載例】シフト記号表（勤務時間帯）'!$D$6:$X$47,21,FALSE))</f>
        <v>8</v>
      </c>
      <c r="AQ37" s="179">
        <f>IF(AQ36="","",VLOOKUP(AQ36,'【記載例】シフト記号表（勤務時間帯）'!$D$6:$X$47,21,FALSE))</f>
        <v>3</v>
      </c>
      <c r="AR37" s="179">
        <f>IF(AR36="","",VLOOKUP(AR36,'【記載例】シフト記号表（勤務時間帯）'!$D$6:$X$47,21,FALSE))</f>
        <v>3</v>
      </c>
      <c r="AS37" s="180" t="str">
        <f>IF(AS36="","",VLOOKUP(AS36,'【記載例】シフト記号表（勤務時間帯）'!$D$6:$X$47,21,FALSE))</f>
        <v/>
      </c>
      <c r="AT37" s="274">
        <f t="shared" ref="AT37:AT38" si="10">SUM(R37:AS37)</f>
        <v>119.99999999999999</v>
      </c>
      <c r="AU37" s="275"/>
      <c r="AV37" s="276">
        <f t="shared" ref="AV37:AV38" si="11">AT37/4</f>
        <v>29.999999999999996</v>
      </c>
      <c r="AW37" s="275"/>
      <c r="AX37" s="268"/>
      <c r="AY37" s="269"/>
      <c r="AZ37" s="269"/>
      <c r="BA37" s="269"/>
      <c r="BB37" s="270"/>
    </row>
    <row r="38" spans="2:54" ht="20.25" customHeight="1" x14ac:dyDescent="0.4">
      <c r="B38" s="116"/>
      <c r="C38" s="260"/>
      <c r="D38" s="261"/>
      <c r="E38" s="262"/>
      <c r="F38" s="156"/>
      <c r="G38" s="117" t="str">
        <f>C36</f>
        <v>介護従業者</v>
      </c>
      <c r="H38" s="263"/>
      <c r="I38" s="344"/>
      <c r="J38" s="345"/>
      <c r="K38" s="345"/>
      <c r="L38" s="346"/>
      <c r="M38" s="25" t="s">
        <v>63</v>
      </c>
      <c r="N38" s="28"/>
      <c r="O38" s="28"/>
      <c r="P38" s="16"/>
      <c r="Q38" s="52"/>
      <c r="R38" s="181" t="str">
        <f>IF(R36="","",VLOOKUP(R36,'【記載例】シフト記号表（勤務時間帯）'!$D$6:$Z$47,23,FALSE))</f>
        <v/>
      </c>
      <c r="S38" s="182" t="str">
        <f>IF(S36="","",VLOOKUP(S36,'【記載例】シフト記号表（勤務時間帯）'!$D$6:$Z$47,23,FALSE))</f>
        <v>-</v>
      </c>
      <c r="T38" s="182">
        <f>IF(T36="","",VLOOKUP(T36,'【記載例】シフト記号表（勤務時間帯）'!$D$6:$Z$47,23,FALSE))</f>
        <v>3.9999999999999991</v>
      </c>
      <c r="U38" s="182">
        <f>IF(U36="","",VLOOKUP(U36,'【記載例】シフト記号表（勤務時間帯）'!$D$6:$Z$47,23,FALSE))</f>
        <v>6</v>
      </c>
      <c r="V38" s="182" t="str">
        <f>IF(V36="","",VLOOKUP(V36,'【記載例】シフト記号表（勤務時間帯）'!$D$6:$Z$47,23,FALSE))</f>
        <v>-</v>
      </c>
      <c r="W38" s="182" t="str">
        <f>IF(W36="","",VLOOKUP(W36,'【記載例】シフト記号表（勤務時間帯）'!$D$6:$Z$47,23,FALSE))</f>
        <v/>
      </c>
      <c r="X38" s="183" t="str">
        <f>IF(X36="","",VLOOKUP(X36,'【記載例】シフト記号表（勤務時間帯）'!$D$6:$Z$47,23,FALSE))</f>
        <v>-</v>
      </c>
      <c r="Y38" s="181" t="str">
        <f>IF(Y36="","",VLOOKUP(Y36,'【記載例】シフト記号表（勤務時間帯）'!$D$6:$Z$47,23,FALSE))</f>
        <v>-</v>
      </c>
      <c r="Z38" s="182" t="str">
        <f>IF(Z36="","",VLOOKUP(Z36,'【記載例】シフト記号表（勤務時間帯）'!$D$6:$Z$47,23,FALSE))</f>
        <v>-</v>
      </c>
      <c r="AA38" s="182" t="str">
        <f>IF(AA36="","",VLOOKUP(AA36,'【記載例】シフト記号表（勤務時間帯）'!$D$6:$Z$47,23,FALSE))</f>
        <v/>
      </c>
      <c r="AB38" s="182" t="str">
        <f>IF(AB36="","",VLOOKUP(AB36,'【記載例】シフト記号表（勤務時間帯）'!$D$6:$Z$47,23,FALSE))</f>
        <v/>
      </c>
      <c r="AC38" s="182">
        <f>IF(AC36="","",VLOOKUP(AC36,'【記載例】シフト記号表（勤務時間帯）'!$D$6:$Z$47,23,FALSE))</f>
        <v>3.9999999999999991</v>
      </c>
      <c r="AD38" s="182">
        <f>IF(AD36="","",VLOOKUP(AD36,'【記載例】シフト記号表（勤務時間帯）'!$D$6:$Z$47,23,FALSE))</f>
        <v>6</v>
      </c>
      <c r="AE38" s="183" t="str">
        <f>IF(AE36="","",VLOOKUP(AE36,'【記載例】シフト記号表（勤務時間帯）'!$D$6:$Z$47,23,FALSE))</f>
        <v>-</v>
      </c>
      <c r="AF38" s="181" t="str">
        <f>IF(AF36="","",VLOOKUP(AF36,'【記載例】シフト記号表（勤務時間帯）'!$D$6:$Z$47,23,FALSE))</f>
        <v>-</v>
      </c>
      <c r="AG38" s="182" t="str">
        <f>IF(AG36="","",VLOOKUP(AG36,'【記載例】シフト記号表（勤務時間帯）'!$D$6:$Z$47,23,FALSE))</f>
        <v/>
      </c>
      <c r="AH38" s="182">
        <f>IF(AH36="","",VLOOKUP(AH36,'【記載例】シフト記号表（勤務時間帯）'!$D$6:$Z$47,23,FALSE))</f>
        <v>3.9999999999999991</v>
      </c>
      <c r="AI38" s="182">
        <f>IF(AI36="","",VLOOKUP(AI36,'【記載例】シフト記号表（勤務時間帯）'!$D$6:$Z$47,23,FALSE))</f>
        <v>6</v>
      </c>
      <c r="AJ38" s="182" t="str">
        <f>IF(AJ36="","",VLOOKUP(AJ36,'【記載例】シフト記号表（勤務時間帯）'!$D$6:$Z$47,23,FALSE))</f>
        <v/>
      </c>
      <c r="AK38" s="182" t="str">
        <f>IF(AK36="","",VLOOKUP(AK36,'【記載例】シフト記号表（勤務時間帯）'!$D$6:$Z$47,23,FALSE))</f>
        <v>-</v>
      </c>
      <c r="AL38" s="183" t="str">
        <f>IF(AL36="","",VLOOKUP(AL36,'【記載例】シフト記号表（勤務時間帯）'!$D$6:$Z$47,23,FALSE))</f>
        <v>-</v>
      </c>
      <c r="AM38" s="181" t="str">
        <f>IF(AM36="","",VLOOKUP(AM36,'【記載例】シフト記号表（勤務時間帯）'!$D$6:$Z$47,23,FALSE))</f>
        <v>-</v>
      </c>
      <c r="AN38" s="182" t="str">
        <f>IF(AN36="","",VLOOKUP(AN36,'【記載例】シフト記号表（勤務時間帯）'!$D$6:$Z$47,23,FALSE))</f>
        <v/>
      </c>
      <c r="AO38" s="182" t="str">
        <f>IF(AO36="","",VLOOKUP(AO36,'【記載例】シフト記号表（勤務時間帯）'!$D$6:$Z$47,23,FALSE))</f>
        <v>-</v>
      </c>
      <c r="AP38" s="182" t="str">
        <f>IF(AP36="","",VLOOKUP(AP36,'【記載例】シフト記号表（勤務時間帯）'!$D$6:$Z$47,23,FALSE))</f>
        <v>-</v>
      </c>
      <c r="AQ38" s="182">
        <f>IF(AQ36="","",VLOOKUP(AQ36,'【記載例】シフト記号表（勤務時間帯）'!$D$6:$Z$47,23,FALSE))</f>
        <v>3.9999999999999991</v>
      </c>
      <c r="AR38" s="182">
        <f>IF(AR36="","",VLOOKUP(AR36,'【記載例】シフト記号表（勤務時間帯）'!$D$6:$Z$47,23,FALSE))</f>
        <v>6</v>
      </c>
      <c r="AS38" s="183" t="str">
        <f>IF(AS36="","",VLOOKUP(AS36,'【記載例】シフト記号表（勤務時間帯）'!$D$6:$Z$47,23,FALSE))</f>
        <v/>
      </c>
      <c r="AT38" s="277">
        <f t="shared" si="10"/>
        <v>40</v>
      </c>
      <c r="AU38" s="278"/>
      <c r="AV38" s="279">
        <f t="shared" si="11"/>
        <v>10</v>
      </c>
      <c r="AW38" s="278"/>
      <c r="AX38" s="271"/>
      <c r="AY38" s="272"/>
      <c r="AZ38" s="272"/>
      <c r="BA38" s="272"/>
      <c r="BB38" s="273"/>
    </row>
    <row r="39" spans="2:54" ht="20.25" customHeight="1" x14ac:dyDescent="0.4">
      <c r="B39" s="118"/>
      <c r="C39" s="246" t="s">
        <v>72</v>
      </c>
      <c r="D39" s="247"/>
      <c r="E39" s="248"/>
      <c r="F39" s="113"/>
      <c r="G39" s="115"/>
      <c r="H39" s="255" t="s">
        <v>77</v>
      </c>
      <c r="I39" s="338" t="s">
        <v>70</v>
      </c>
      <c r="J39" s="339"/>
      <c r="K39" s="339"/>
      <c r="L39" s="340"/>
      <c r="M39" s="21" t="s">
        <v>15</v>
      </c>
      <c r="N39" s="27"/>
      <c r="O39" s="27"/>
      <c r="P39" s="15"/>
      <c r="Q39" s="51"/>
      <c r="R39" s="184" t="s">
        <v>99</v>
      </c>
      <c r="S39" s="185"/>
      <c r="T39" s="185" t="s">
        <v>100</v>
      </c>
      <c r="U39" s="185" t="s">
        <v>108</v>
      </c>
      <c r="V39" s="185" t="s">
        <v>109</v>
      </c>
      <c r="W39" s="185" t="s">
        <v>141</v>
      </c>
      <c r="X39" s="186"/>
      <c r="Y39" s="184" t="s">
        <v>99</v>
      </c>
      <c r="Z39" s="185"/>
      <c r="AA39" s="185" t="s">
        <v>101</v>
      </c>
      <c r="AB39" s="185" t="s">
        <v>108</v>
      </c>
      <c r="AC39" s="185" t="s">
        <v>109</v>
      </c>
      <c r="AD39" s="185"/>
      <c r="AE39" s="186" t="s">
        <v>99</v>
      </c>
      <c r="AF39" s="184" t="s">
        <v>108</v>
      </c>
      <c r="AG39" s="185" t="s">
        <v>109</v>
      </c>
      <c r="AH39" s="185"/>
      <c r="AI39" s="185" t="s">
        <v>99</v>
      </c>
      <c r="AJ39" s="185" t="s">
        <v>99</v>
      </c>
      <c r="AK39" s="185" t="s">
        <v>142</v>
      </c>
      <c r="AL39" s="186"/>
      <c r="AM39" s="184" t="s">
        <v>108</v>
      </c>
      <c r="AN39" s="185" t="s">
        <v>109</v>
      </c>
      <c r="AO39" s="185"/>
      <c r="AP39" s="185" t="s">
        <v>99</v>
      </c>
      <c r="AQ39" s="185"/>
      <c r="AR39" s="185" t="s">
        <v>108</v>
      </c>
      <c r="AS39" s="186" t="s">
        <v>109</v>
      </c>
      <c r="AT39" s="258"/>
      <c r="AU39" s="259"/>
      <c r="AV39" s="264"/>
      <c r="AW39" s="259"/>
      <c r="AX39" s="265"/>
      <c r="AY39" s="266"/>
      <c r="AZ39" s="266"/>
      <c r="BA39" s="266"/>
      <c r="BB39" s="267"/>
    </row>
    <row r="40" spans="2:54" ht="20.25" customHeight="1" x14ac:dyDescent="0.4">
      <c r="B40" s="114">
        <f>B37+1</f>
        <v>8</v>
      </c>
      <c r="C40" s="249"/>
      <c r="D40" s="250"/>
      <c r="E40" s="251"/>
      <c r="F40" s="113" t="str">
        <f>C39</f>
        <v>介護従業者</v>
      </c>
      <c r="G40" s="115"/>
      <c r="H40" s="256"/>
      <c r="I40" s="341"/>
      <c r="J40" s="342"/>
      <c r="K40" s="342"/>
      <c r="L40" s="343"/>
      <c r="M40" s="23" t="s">
        <v>62</v>
      </c>
      <c r="N40" s="24"/>
      <c r="O40" s="24"/>
      <c r="P40" s="19"/>
      <c r="Q40" s="49"/>
      <c r="R40" s="178">
        <f>IF(R39="","",VLOOKUP(R39,'【記載例】シフト記号表（勤務時間帯）'!$D$6:$X$47,21,FALSE))</f>
        <v>7.9999999999999982</v>
      </c>
      <c r="S40" s="179" t="str">
        <f>IF(S39="","",VLOOKUP(S39,'【記載例】シフト記号表（勤務時間帯）'!$D$6:$X$47,21,FALSE))</f>
        <v/>
      </c>
      <c r="T40" s="179">
        <f>IF(T39="","",VLOOKUP(T39,'【記載例】シフト記号表（勤務時間帯）'!$D$6:$X$47,21,FALSE))</f>
        <v>8</v>
      </c>
      <c r="U40" s="179">
        <f>IF(U39="","",VLOOKUP(U39,'【記載例】シフト記号表（勤務時間帯）'!$D$6:$X$47,21,FALSE))</f>
        <v>3</v>
      </c>
      <c r="V40" s="179">
        <f>IF(V39="","",VLOOKUP(V39,'【記載例】シフト記号表（勤務時間帯）'!$D$6:$X$47,21,FALSE))</f>
        <v>3</v>
      </c>
      <c r="W40" s="179">
        <f>IF(W39="","",VLOOKUP(W39,'【記載例】シフト記号表（勤務時間帯）'!$D$6:$X$47,21,FALSE))</f>
        <v>7.9999999999999982</v>
      </c>
      <c r="X40" s="180" t="str">
        <f>IF(X39="","",VLOOKUP(X39,'【記載例】シフト記号表（勤務時間帯）'!$D$6:$X$47,21,FALSE))</f>
        <v/>
      </c>
      <c r="Y40" s="178">
        <f>IF(Y39="","",VLOOKUP(Y39,'【記載例】シフト記号表（勤務時間帯）'!$D$6:$X$47,21,FALSE))</f>
        <v>7.9999999999999982</v>
      </c>
      <c r="Z40" s="179" t="str">
        <f>IF(Z39="","",VLOOKUP(Z39,'【記載例】シフト記号表（勤務時間帯）'!$D$6:$X$47,21,FALSE))</f>
        <v/>
      </c>
      <c r="AA40" s="179">
        <f>IF(AA39="","",VLOOKUP(AA39,'【記載例】シフト記号表（勤務時間帯）'!$D$6:$X$47,21,FALSE))</f>
        <v>8</v>
      </c>
      <c r="AB40" s="179">
        <f>IF(AB39="","",VLOOKUP(AB39,'【記載例】シフト記号表（勤務時間帯）'!$D$6:$X$47,21,FALSE))</f>
        <v>3</v>
      </c>
      <c r="AC40" s="179">
        <f>IF(AC39="","",VLOOKUP(AC39,'【記載例】シフト記号表（勤務時間帯）'!$D$6:$X$47,21,FALSE))</f>
        <v>3</v>
      </c>
      <c r="AD40" s="179" t="str">
        <f>IF(AD39="","",VLOOKUP(AD39,'【記載例】シフト記号表（勤務時間帯）'!$D$6:$X$47,21,FALSE))</f>
        <v/>
      </c>
      <c r="AE40" s="180">
        <f>IF(AE39="","",VLOOKUP(AE39,'【記載例】シフト記号表（勤務時間帯）'!$D$6:$X$47,21,FALSE))</f>
        <v>7.9999999999999982</v>
      </c>
      <c r="AF40" s="178">
        <f>IF(AF39="","",VLOOKUP(AF39,'【記載例】シフト記号表（勤務時間帯）'!$D$6:$X$47,21,FALSE))</f>
        <v>3</v>
      </c>
      <c r="AG40" s="179">
        <f>IF(AG39="","",VLOOKUP(AG39,'【記載例】シフト記号表（勤務時間帯）'!$D$6:$X$47,21,FALSE))</f>
        <v>3</v>
      </c>
      <c r="AH40" s="179" t="str">
        <f>IF(AH39="","",VLOOKUP(AH39,'【記載例】シフト記号表（勤務時間帯）'!$D$6:$X$47,21,FALSE))</f>
        <v/>
      </c>
      <c r="AI40" s="179">
        <f>IF(AI39="","",VLOOKUP(AI39,'【記載例】シフト記号表（勤務時間帯）'!$D$6:$X$47,21,FALSE))</f>
        <v>7.9999999999999982</v>
      </c>
      <c r="AJ40" s="179">
        <f>IF(AJ39="","",VLOOKUP(AJ39,'【記載例】シフト記号表（勤務時間帯）'!$D$6:$X$47,21,FALSE))</f>
        <v>7.9999999999999982</v>
      </c>
      <c r="AK40" s="179">
        <f>IF(AK39="","",VLOOKUP(AK39,'【記載例】シフト記号表（勤務時間帯）'!$D$6:$X$47,21,FALSE))</f>
        <v>8</v>
      </c>
      <c r="AL40" s="180" t="str">
        <f>IF(AL39="","",VLOOKUP(AL39,'【記載例】シフト記号表（勤務時間帯）'!$D$6:$X$47,21,FALSE))</f>
        <v/>
      </c>
      <c r="AM40" s="178">
        <f>IF(AM39="","",VLOOKUP(AM39,'【記載例】シフト記号表（勤務時間帯）'!$D$6:$X$47,21,FALSE))</f>
        <v>3</v>
      </c>
      <c r="AN40" s="179">
        <f>IF(AN39="","",VLOOKUP(AN39,'【記載例】シフト記号表（勤務時間帯）'!$D$6:$X$47,21,FALSE))</f>
        <v>3</v>
      </c>
      <c r="AO40" s="179" t="str">
        <f>IF(AO39="","",VLOOKUP(AO39,'【記載例】シフト記号表（勤務時間帯）'!$D$6:$X$47,21,FALSE))</f>
        <v/>
      </c>
      <c r="AP40" s="179">
        <f>IF(AP39="","",VLOOKUP(AP39,'【記載例】シフト記号表（勤務時間帯）'!$D$6:$X$47,21,FALSE))</f>
        <v>7.9999999999999982</v>
      </c>
      <c r="AQ40" s="179" t="str">
        <f>IF(AQ39="","",VLOOKUP(AQ39,'【記載例】シフト記号表（勤務時間帯）'!$D$6:$X$47,21,FALSE))</f>
        <v/>
      </c>
      <c r="AR40" s="179">
        <f>IF(AR39="","",VLOOKUP(AR39,'【記載例】シフト記号表（勤務時間帯）'!$D$6:$X$47,21,FALSE))</f>
        <v>3</v>
      </c>
      <c r="AS40" s="180">
        <f>IF(AS39="","",VLOOKUP(AS39,'【記載例】シフト記号表（勤務時間帯）'!$D$6:$X$47,21,FALSE))</f>
        <v>3</v>
      </c>
      <c r="AT40" s="274">
        <f t="shared" ref="AT40:AT41" si="12">SUM(R40:AS40)</f>
        <v>110</v>
      </c>
      <c r="AU40" s="275"/>
      <c r="AV40" s="276">
        <f t="shared" ref="AV40:AV41" si="13">AT40/4</f>
        <v>27.5</v>
      </c>
      <c r="AW40" s="275"/>
      <c r="AX40" s="268"/>
      <c r="AY40" s="269"/>
      <c r="AZ40" s="269"/>
      <c r="BA40" s="269"/>
      <c r="BB40" s="270"/>
    </row>
    <row r="41" spans="2:54" ht="20.25" customHeight="1" x14ac:dyDescent="0.4">
      <c r="B41" s="116"/>
      <c r="C41" s="260"/>
      <c r="D41" s="261"/>
      <c r="E41" s="262"/>
      <c r="F41" s="156"/>
      <c r="G41" s="117" t="str">
        <f>C39</f>
        <v>介護従業者</v>
      </c>
      <c r="H41" s="263"/>
      <c r="I41" s="344"/>
      <c r="J41" s="345"/>
      <c r="K41" s="345"/>
      <c r="L41" s="346"/>
      <c r="M41" s="25" t="s">
        <v>63</v>
      </c>
      <c r="N41" s="29"/>
      <c r="O41" s="29"/>
      <c r="P41" s="17"/>
      <c r="Q41" s="50"/>
      <c r="R41" s="181" t="str">
        <f>IF(R39="","",VLOOKUP(R39,'【記載例】シフト記号表（勤務時間帯）'!$D$6:$Z$47,23,FALSE))</f>
        <v>-</v>
      </c>
      <c r="S41" s="182" t="str">
        <f>IF(S39="","",VLOOKUP(S39,'【記載例】シフト記号表（勤務時間帯）'!$D$6:$Z$47,23,FALSE))</f>
        <v/>
      </c>
      <c r="T41" s="182" t="str">
        <f>IF(T39="","",VLOOKUP(T39,'【記載例】シフト記号表（勤務時間帯）'!$D$6:$Z$47,23,FALSE))</f>
        <v>-</v>
      </c>
      <c r="U41" s="182">
        <f>IF(U39="","",VLOOKUP(U39,'【記載例】シフト記号表（勤務時間帯）'!$D$6:$Z$47,23,FALSE))</f>
        <v>3.9999999999999991</v>
      </c>
      <c r="V41" s="182">
        <f>IF(V39="","",VLOOKUP(V39,'【記載例】シフト記号表（勤務時間帯）'!$D$6:$Z$47,23,FALSE))</f>
        <v>6</v>
      </c>
      <c r="W41" s="182" t="str">
        <f>IF(W39="","",VLOOKUP(W39,'【記載例】シフト記号表（勤務時間帯）'!$D$6:$Z$47,23,FALSE))</f>
        <v>-</v>
      </c>
      <c r="X41" s="183" t="str">
        <f>IF(X39="","",VLOOKUP(X39,'【記載例】シフト記号表（勤務時間帯）'!$D$6:$Z$47,23,FALSE))</f>
        <v/>
      </c>
      <c r="Y41" s="181" t="str">
        <f>IF(Y39="","",VLOOKUP(Y39,'【記載例】シフト記号表（勤務時間帯）'!$D$6:$Z$47,23,FALSE))</f>
        <v>-</v>
      </c>
      <c r="Z41" s="182" t="str">
        <f>IF(Z39="","",VLOOKUP(Z39,'【記載例】シフト記号表（勤務時間帯）'!$D$6:$Z$47,23,FALSE))</f>
        <v/>
      </c>
      <c r="AA41" s="182" t="str">
        <f>IF(AA39="","",VLOOKUP(AA39,'【記載例】シフト記号表（勤務時間帯）'!$D$6:$Z$47,23,FALSE))</f>
        <v>-</v>
      </c>
      <c r="AB41" s="182">
        <f>IF(AB39="","",VLOOKUP(AB39,'【記載例】シフト記号表（勤務時間帯）'!$D$6:$Z$47,23,FALSE))</f>
        <v>3.9999999999999991</v>
      </c>
      <c r="AC41" s="182">
        <f>IF(AC39="","",VLOOKUP(AC39,'【記載例】シフト記号表（勤務時間帯）'!$D$6:$Z$47,23,FALSE))</f>
        <v>6</v>
      </c>
      <c r="AD41" s="182" t="str">
        <f>IF(AD39="","",VLOOKUP(AD39,'【記載例】シフト記号表（勤務時間帯）'!$D$6:$Z$47,23,FALSE))</f>
        <v/>
      </c>
      <c r="AE41" s="183" t="str">
        <f>IF(AE39="","",VLOOKUP(AE39,'【記載例】シフト記号表（勤務時間帯）'!$D$6:$Z$47,23,FALSE))</f>
        <v>-</v>
      </c>
      <c r="AF41" s="181">
        <f>IF(AF39="","",VLOOKUP(AF39,'【記載例】シフト記号表（勤務時間帯）'!$D$6:$Z$47,23,FALSE))</f>
        <v>3.9999999999999991</v>
      </c>
      <c r="AG41" s="182">
        <f>IF(AG39="","",VLOOKUP(AG39,'【記載例】シフト記号表（勤務時間帯）'!$D$6:$Z$47,23,FALSE))</f>
        <v>6</v>
      </c>
      <c r="AH41" s="182" t="str">
        <f>IF(AH39="","",VLOOKUP(AH39,'【記載例】シフト記号表（勤務時間帯）'!$D$6:$Z$47,23,FALSE))</f>
        <v/>
      </c>
      <c r="AI41" s="182" t="str">
        <f>IF(AI39="","",VLOOKUP(AI39,'【記載例】シフト記号表（勤務時間帯）'!$D$6:$Z$47,23,FALSE))</f>
        <v>-</v>
      </c>
      <c r="AJ41" s="182" t="str">
        <f>IF(AJ39="","",VLOOKUP(AJ39,'【記載例】シフト記号表（勤務時間帯）'!$D$6:$Z$47,23,FALSE))</f>
        <v>-</v>
      </c>
      <c r="AK41" s="182" t="str">
        <f>IF(AK39="","",VLOOKUP(AK39,'【記載例】シフト記号表（勤務時間帯）'!$D$6:$Z$47,23,FALSE))</f>
        <v>-</v>
      </c>
      <c r="AL41" s="183" t="str">
        <f>IF(AL39="","",VLOOKUP(AL39,'【記載例】シフト記号表（勤務時間帯）'!$D$6:$Z$47,23,FALSE))</f>
        <v/>
      </c>
      <c r="AM41" s="181">
        <f>IF(AM39="","",VLOOKUP(AM39,'【記載例】シフト記号表（勤務時間帯）'!$D$6:$Z$47,23,FALSE))</f>
        <v>3.9999999999999991</v>
      </c>
      <c r="AN41" s="182">
        <f>IF(AN39="","",VLOOKUP(AN39,'【記載例】シフト記号表（勤務時間帯）'!$D$6:$Z$47,23,FALSE))</f>
        <v>6</v>
      </c>
      <c r="AO41" s="182" t="str">
        <f>IF(AO39="","",VLOOKUP(AO39,'【記載例】シフト記号表（勤務時間帯）'!$D$6:$Z$47,23,FALSE))</f>
        <v/>
      </c>
      <c r="AP41" s="182" t="str">
        <f>IF(AP39="","",VLOOKUP(AP39,'【記載例】シフト記号表（勤務時間帯）'!$D$6:$Z$47,23,FALSE))</f>
        <v>-</v>
      </c>
      <c r="AQ41" s="182" t="str">
        <f>IF(AQ39="","",VLOOKUP(AQ39,'【記載例】シフト記号表（勤務時間帯）'!$D$6:$Z$47,23,FALSE))</f>
        <v/>
      </c>
      <c r="AR41" s="182">
        <f>IF(AR39="","",VLOOKUP(AR39,'【記載例】シフト記号表（勤務時間帯）'!$D$6:$Z$47,23,FALSE))</f>
        <v>3.9999999999999991</v>
      </c>
      <c r="AS41" s="183">
        <f>IF(AS39="","",VLOOKUP(AS39,'【記載例】シフト記号表（勤務時間帯）'!$D$6:$Z$47,23,FALSE))</f>
        <v>6</v>
      </c>
      <c r="AT41" s="277">
        <f t="shared" si="12"/>
        <v>50</v>
      </c>
      <c r="AU41" s="278"/>
      <c r="AV41" s="279">
        <f t="shared" si="13"/>
        <v>12.5</v>
      </c>
      <c r="AW41" s="278"/>
      <c r="AX41" s="271"/>
      <c r="AY41" s="272"/>
      <c r="AZ41" s="272"/>
      <c r="BA41" s="272"/>
      <c r="BB41" s="273"/>
    </row>
    <row r="42" spans="2:54" ht="20.25" customHeight="1" x14ac:dyDescent="0.4">
      <c r="B42" s="118"/>
      <c r="C42" s="246" t="s">
        <v>72</v>
      </c>
      <c r="D42" s="247"/>
      <c r="E42" s="248"/>
      <c r="F42" s="113"/>
      <c r="G42" s="115"/>
      <c r="H42" s="255" t="s">
        <v>77</v>
      </c>
      <c r="I42" s="338" t="s">
        <v>69</v>
      </c>
      <c r="J42" s="339"/>
      <c r="K42" s="339"/>
      <c r="L42" s="340"/>
      <c r="M42" s="21" t="s">
        <v>15</v>
      </c>
      <c r="N42" s="27"/>
      <c r="O42" s="27"/>
      <c r="P42" s="15"/>
      <c r="Q42" s="51"/>
      <c r="R42" s="184" t="s">
        <v>109</v>
      </c>
      <c r="S42" s="185" t="s">
        <v>144</v>
      </c>
      <c r="T42" s="185" t="s">
        <v>101</v>
      </c>
      <c r="U42" s="185"/>
      <c r="V42" s="185"/>
      <c r="W42" s="185" t="s">
        <v>142</v>
      </c>
      <c r="X42" s="186" t="s">
        <v>108</v>
      </c>
      <c r="Y42" s="184" t="s">
        <v>109</v>
      </c>
      <c r="Z42" s="185"/>
      <c r="AA42" s="185"/>
      <c r="AB42" s="185" t="s">
        <v>99</v>
      </c>
      <c r="AC42" s="185" t="s">
        <v>101</v>
      </c>
      <c r="AD42" s="185" t="s">
        <v>101</v>
      </c>
      <c r="AE42" s="186" t="s">
        <v>108</v>
      </c>
      <c r="AF42" s="184" t="s">
        <v>109</v>
      </c>
      <c r="AG42" s="185" t="s">
        <v>101</v>
      </c>
      <c r="AH42" s="185"/>
      <c r="AI42" s="185" t="s">
        <v>100</v>
      </c>
      <c r="AJ42" s="185" t="s">
        <v>108</v>
      </c>
      <c r="AK42" s="185" t="s">
        <v>109</v>
      </c>
      <c r="AL42" s="186"/>
      <c r="AM42" s="184"/>
      <c r="AN42" s="185" t="s">
        <v>108</v>
      </c>
      <c r="AO42" s="185" t="s">
        <v>109</v>
      </c>
      <c r="AP42" s="185"/>
      <c r="AQ42" s="185" t="s">
        <v>99</v>
      </c>
      <c r="AR42" s="185" t="s">
        <v>100</v>
      </c>
      <c r="AS42" s="186" t="s">
        <v>108</v>
      </c>
      <c r="AT42" s="258"/>
      <c r="AU42" s="259"/>
      <c r="AV42" s="264"/>
      <c r="AW42" s="259"/>
      <c r="AX42" s="265"/>
      <c r="AY42" s="266"/>
      <c r="AZ42" s="266"/>
      <c r="BA42" s="266"/>
      <c r="BB42" s="267"/>
    </row>
    <row r="43" spans="2:54" ht="20.25" customHeight="1" x14ac:dyDescent="0.4">
      <c r="B43" s="114">
        <f>B40+1</f>
        <v>9</v>
      </c>
      <c r="C43" s="249"/>
      <c r="D43" s="250"/>
      <c r="E43" s="251"/>
      <c r="F43" s="113" t="str">
        <f>C42</f>
        <v>介護従業者</v>
      </c>
      <c r="G43" s="115"/>
      <c r="H43" s="256"/>
      <c r="I43" s="341"/>
      <c r="J43" s="342"/>
      <c r="K43" s="342"/>
      <c r="L43" s="343"/>
      <c r="M43" s="23" t="s">
        <v>62</v>
      </c>
      <c r="N43" s="24"/>
      <c r="O43" s="24"/>
      <c r="P43" s="19"/>
      <c r="Q43" s="49"/>
      <c r="R43" s="178">
        <f>IF(R42="","",VLOOKUP(R42,'【記載例】シフト記号表（勤務時間帯）'!$D$6:$X$47,21,FALSE))</f>
        <v>3</v>
      </c>
      <c r="S43" s="179">
        <f>IF(S42="","",VLOOKUP(S42,'【記載例】シフト記号表（勤務時間帯）'!$D$6:$X$47,21,FALSE))</f>
        <v>8</v>
      </c>
      <c r="T43" s="179">
        <f>IF(T42="","",VLOOKUP(T42,'【記載例】シフト記号表（勤務時間帯）'!$D$6:$X$47,21,FALSE))</f>
        <v>8</v>
      </c>
      <c r="U43" s="179" t="str">
        <f>IF(U42="","",VLOOKUP(U42,'【記載例】シフト記号表（勤務時間帯）'!$D$6:$X$47,21,FALSE))</f>
        <v/>
      </c>
      <c r="V43" s="179" t="str">
        <f>IF(V42="","",VLOOKUP(V42,'【記載例】シフト記号表（勤務時間帯）'!$D$6:$X$47,21,FALSE))</f>
        <v/>
      </c>
      <c r="W43" s="179">
        <f>IF(W42="","",VLOOKUP(W42,'【記載例】シフト記号表（勤務時間帯）'!$D$6:$X$47,21,FALSE))</f>
        <v>8</v>
      </c>
      <c r="X43" s="180">
        <f>IF(X42="","",VLOOKUP(X42,'【記載例】シフト記号表（勤務時間帯）'!$D$6:$X$47,21,FALSE))</f>
        <v>3</v>
      </c>
      <c r="Y43" s="178">
        <f>IF(Y42="","",VLOOKUP(Y42,'【記載例】シフト記号表（勤務時間帯）'!$D$6:$X$47,21,FALSE))</f>
        <v>3</v>
      </c>
      <c r="Z43" s="179" t="str">
        <f>IF(Z42="","",VLOOKUP(Z42,'【記載例】シフト記号表（勤務時間帯）'!$D$6:$X$47,21,FALSE))</f>
        <v/>
      </c>
      <c r="AA43" s="179" t="str">
        <f>IF(AA42="","",VLOOKUP(AA42,'【記載例】シフト記号表（勤務時間帯）'!$D$6:$X$47,21,FALSE))</f>
        <v/>
      </c>
      <c r="AB43" s="179">
        <f>IF(AB42="","",VLOOKUP(AB42,'【記載例】シフト記号表（勤務時間帯）'!$D$6:$X$47,21,FALSE))</f>
        <v>7.9999999999999982</v>
      </c>
      <c r="AC43" s="179">
        <f>IF(AC42="","",VLOOKUP(AC42,'【記載例】シフト記号表（勤務時間帯）'!$D$6:$X$47,21,FALSE))</f>
        <v>8</v>
      </c>
      <c r="AD43" s="179">
        <f>IF(AD42="","",VLOOKUP(AD42,'【記載例】シフト記号表（勤務時間帯）'!$D$6:$X$47,21,FALSE))</f>
        <v>8</v>
      </c>
      <c r="AE43" s="180">
        <f>IF(AE42="","",VLOOKUP(AE42,'【記載例】シフト記号表（勤務時間帯）'!$D$6:$X$47,21,FALSE))</f>
        <v>3</v>
      </c>
      <c r="AF43" s="178">
        <f>IF(AF42="","",VLOOKUP(AF42,'【記載例】シフト記号表（勤務時間帯）'!$D$6:$X$47,21,FALSE))</f>
        <v>3</v>
      </c>
      <c r="AG43" s="179">
        <f>IF(AG42="","",VLOOKUP(AG42,'【記載例】シフト記号表（勤務時間帯）'!$D$6:$X$47,21,FALSE))</f>
        <v>8</v>
      </c>
      <c r="AH43" s="179" t="str">
        <f>IF(AH42="","",VLOOKUP(AH42,'【記載例】シフト記号表（勤務時間帯）'!$D$6:$X$47,21,FALSE))</f>
        <v/>
      </c>
      <c r="AI43" s="179">
        <f>IF(AI42="","",VLOOKUP(AI42,'【記載例】シフト記号表（勤務時間帯）'!$D$6:$X$47,21,FALSE))</f>
        <v>8</v>
      </c>
      <c r="AJ43" s="179">
        <f>IF(AJ42="","",VLOOKUP(AJ42,'【記載例】シフト記号表（勤務時間帯）'!$D$6:$X$47,21,FALSE))</f>
        <v>3</v>
      </c>
      <c r="AK43" s="179">
        <f>IF(AK42="","",VLOOKUP(AK42,'【記載例】シフト記号表（勤務時間帯）'!$D$6:$X$47,21,FALSE))</f>
        <v>3</v>
      </c>
      <c r="AL43" s="180" t="str">
        <f>IF(AL42="","",VLOOKUP(AL42,'【記載例】シフト記号表（勤務時間帯）'!$D$6:$X$47,21,FALSE))</f>
        <v/>
      </c>
      <c r="AM43" s="178" t="str">
        <f>IF(AM42="","",VLOOKUP(AM42,'【記載例】シフト記号表（勤務時間帯）'!$D$6:$X$47,21,FALSE))</f>
        <v/>
      </c>
      <c r="AN43" s="179">
        <f>IF(AN42="","",VLOOKUP(AN42,'【記載例】シフト記号表（勤務時間帯）'!$D$6:$X$47,21,FALSE))</f>
        <v>3</v>
      </c>
      <c r="AO43" s="179">
        <f>IF(AO42="","",VLOOKUP(AO42,'【記載例】シフト記号表（勤務時間帯）'!$D$6:$X$47,21,FALSE))</f>
        <v>3</v>
      </c>
      <c r="AP43" s="179" t="str">
        <f>IF(AP42="","",VLOOKUP(AP42,'【記載例】シフト記号表（勤務時間帯）'!$D$6:$X$47,21,FALSE))</f>
        <v/>
      </c>
      <c r="AQ43" s="179">
        <f>IF(AQ42="","",VLOOKUP(AQ42,'【記載例】シフト記号表（勤務時間帯）'!$D$6:$X$47,21,FALSE))</f>
        <v>7.9999999999999982</v>
      </c>
      <c r="AR43" s="179">
        <f>IF(AR42="","",VLOOKUP(AR42,'【記載例】シフト記号表（勤務時間帯）'!$D$6:$X$47,21,FALSE))</f>
        <v>8</v>
      </c>
      <c r="AS43" s="180">
        <f>IF(AS42="","",VLOOKUP(AS42,'【記載例】シフト記号表（勤務時間帯）'!$D$6:$X$47,21,FALSE))</f>
        <v>3</v>
      </c>
      <c r="AT43" s="274">
        <f t="shared" ref="AT43:AT44" si="14">SUM(R43:AS43)</f>
        <v>110</v>
      </c>
      <c r="AU43" s="275"/>
      <c r="AV43" s="276">
        <f t="shared" ref="AV43:AV44" si="15">AT43/4</f>
        <v>27.5</v>
      </c>
      <c r="AW43" s="275"/>
      <c r="AX43" s="268"/>
      <c r="AY43" s="269"/>
      <c r="AZ43" s="269"/>
      <c r="BA43" s="269"/>
      <c r="BB43" s="270"/>
    </row>
    <row r="44" spans="2:54" ht="20.25" customHeight="1" x14ac:dyDescent="0.4">
      <c r="B44" s="116"/>
      <c r="C44" s="260"/>
      <c r="D44" s="261"/>
      <c r="E44" s="262"/>
      <c r="F44" s="156"/>
      <c r="G44" s="117" t="str">
        <f>C42</f>
        <v>介護従業者</v>
      </c>
      <c r="H44" s="263"/>
      <c r="I44" s="344"/>
      <c r="J44" s="345"/>
      <c r="K44" s="345"/>
      <c r="L44" s="346"/>
      <c r="M44" s="25" t="s">
        <v>63</v>
      </c>
      <c r="N44" s="26"/>
      <c r="O44" s="26"/>
      <c r="P44" s="18"/>
      <c r="Q44" s="53"/>
      <c r="R44" s="181">
        <f>IF(R42="","",VLOOKUP(R42,'【記載例】シフト記号表（勤務時間帯）'!$D$6:$Z$47,23,FALSE))</f>
        <v>6</v>
      </c>
      <c r="S44" s="182" t="str">
        <f>IF(S42="","",VLOOKUP(S42,'【記載例】シフト記号表（勤務時間帯）'!$D$6:$Z$47,23,FALSE))</f>
        <v>-</v>
      </c>
      <c r="T44" s="182" t="str">
        <f>IF(T42="","",VLOOKUP(T42,'【記載例】シフト記号表（勤務時間帯）'!$D$6:$Z$47,23,FALSE))</f>
        <v>-</v>
      </c>
      <c r="U44" s="182" t="str">
        <f>IF(U42="","",VLOOKUP(U42,'【記載例】シフト記号表（勤務時間帯）'!$D$6:$Z$47,23,FALSE))</f>
        <v/>
      </c>
      <c r="V44" s="182" t="str">
        <f>IF(V42="","",VLOOKUP(V42,'【記載例】シフト記号表（勤務時間帯）'!$D$6:$Z$47,23,FALSE))</f>
        <v/>
      </c>
      <c r="W44" s="182" t="str">
        <f>IF(W42="","",VLOOKUP(W42,'【記載例】シフト記号表（勤務時間帯）'!$D$6:$Z$47,23,FALSE))</f>
        <v>-</v>
      </c>
      <c r="X44" s="183">
        <f>IF(X42="","",VLOOKUP(X42,'【記載例】シフト記号表（勤務時間帯）'!$D$6:$Z$47,23,FALSE))</f>
        <v>3.9999999999999991</v>
      </c>
      <c r="Y44" s="181">
        <f>IF(Y42="","",VLOOKUP(Y42,'【記載例】シフト記号表（勤務時間帯）'!$D$6:$Z$47,23,FALSE))</f>
        <v>6</v>
      </c>
      <c r="Z44" s="182" t="str">
        <f>IF(Z42="","",VLOOKUP(Z42,'【記載例】シフト記号表（勤務時間帯）'!$D$6:$Z$47,23,FALSE))</f>
        <v/>
      </c>
      <c r="AA44" s="182" t="str">
        <f>IF(AA42="","",VLOOKUP(AA42,'【記載例】シフト記号表（勤務時間帯）'!$D$6:$Z$47,23,FALSE))</f>
        <v/>
      </c>
      <c r="AB44" s="182" t="str">
        <f>IF(AB42="","",VLOOKUP(AB42,'【記載例】シフト記号表（勤務時間帯）'!$D$6:$Z$47,23,FALSE))</f>
        <v>-</v>
      </c>
      <c r="AC44" s="182" t="str">
        <f>IF(AC42="","",VLOOKUP(AC42,'【記載例】シフト記号表（勤務時間帯）'!$D$6:$Z$47,23,FALSE))</f>
        <v>-</v>
      </c>
      <c r="AD44" s="182" t="str">
        <f>IF(AD42="","",VLOOKUP(AD42,'【記載例】シフト記号表（勤務時間帯）'!$D$6:$Z$47,23,FALSE))</f>
        <v>-</v>
      </c>
      <c r="AE44" s="183">
        <f>IF(AE42="","",VLOOKUP(AE42,'【記載例】シフト記号表（勤務時間帯）'!$D$6:$Z$47,23,FALSE))</f>
        <v>3.9999999999999991</v>
      </c>
      <c r="AF44" s="181">
        <f>IF(AF42="","",VLOOKUP(AF42,'【記載例】シフト記号表（勤務時間帯）'!$D$6:$Z$47,23,FALSE))</f>
        <v>6</v>
      </c>
      <c r="AG44" s="182" t="str">
        <f>IF(AG42="","",VLOOKUP(AG42,'【記載例】シフト記号表（勤務時間帯）'!$D$6:$Z$47,23,FALSE))</f>
        <v>-</v>
      </c>
      <c r="AH44" s="182" t="str">
        <f>IF(AH42="","",VLOOKUP(AH42,'【記載例】シフト記号表（勤務時間帯）'!$D$6:$Z$47,23,FALSE))</f>
        <v/>
      </c>
      <c r="AI44" s="182" t="str">
        <f>IF(AI42="","",VLOOKUP(AI42,'【記載例】シフト記号表（勤務時間帯）'!$D$6:$Z$47,23,FALSE))</f>
        <v>-</v>
      </c>
      <c r="AJ44" s="182">
        <f>IF(AJ42="","",VLOOKUP(AJ42,'【記載例】シフト記号表（勤務時間帯）'!$D$6:$Z$47,23,FALSE))</f>
        <v>3.9999999999999991</v>
      </c>
      <c r="AK44" s="182">
        <f>IF(AK42="","",VLOOKUP(AK42,'【記載例】シフト記号表（勤務時間帯）'!$D$6:$Z$47,23,FALSE))</f>
        <v>6</v>
      </c>
      <c r="AL44" s="183" t="str">
        <f>IF(AL42="","",VLOOKUP(AL42,'【記載例】シフト記号表（勤務時間帯）'!$D$6:$Z$47,23,FALSE))</f>
        <v/>
      </c>
      <c r="AM44" s="181" t="str">
        <f>IF(AM42="","",VLOOKUP(AM42,'【記載例】シフト記号表（勤務時間帯）'!$D$6:$Z$47,23,FALSE))</f>
        <v/>
      </c>
      <c r="AN44" s="182">
        <f>IF(AN42="","",VLOOKUP(AN42,'【記載例】シフト記号表（勤務時間帯）'!$D$6:$Z$47,23,FALSE))</f>
        <v>3.9999999999999991</v>
      </c>
      <c r="AO44" s="182">
        <f>IF(AO42="","",VLOOKUP(AO42,'【記載例】シフト記号表（勤務時間帯）'!$D$6:$Z$47,23,FALSE))</f>
        <v>6</v>
      </c>
      <c r="AP44" s="182" t="str">
        <f>IF(AP42="","",VLOOKUP(AP42,'【記載例】シフト記号表（勤務時間帯）'!$D$6:$Z$47,23,FALSE))</f>
        <v/>
      </c>
      <c r="AQ44" s="182" t="str">
        <f>IF(AQ42="","",VLOOKUP(AQ42,'【記載例】シフト記号表（勤務時間帯）'!$D$6:$Z$47,23,FALSE))</f>
        <v>-</v>
      </c>
      <c r="AR44" s="182" t="str">
        <f>IF(AR42="","",VLOOKUP(AR42,'【記載例】シフト記号表（勤務時間帯）'!$D$6:$Z$47,23,FALSE))</f>
        <v>-</v>
      </c>
      <c r="AS44" s="183">
        <f>IF(AS42="","",VLOOKUP(AS42,'【記載例】シフト記号表（勤務時間帯）'!$D$6:$Z$47,23,FALSE))</f>
        <v>3.9999999999999991</v>
      </c>
      <c r="AT44" s="277">
        <f t="shared" si="14"/>
        <v>50</v>
      </c>
      <c r="AU44" s="278"/>
      <c r="AV44" s="279">
        <f t="shared" si="15"/>
        <v>12.5</v>
      </c>
      <c r="AW44" s="278"/>
      <c r="AX44" s="271"/>
      <c r="AY44" s="272"/>
      <c r="AZ44" s="272"/>
      <c r="BA44" s="272"/>
      <c r="BB44" s="273"/>
    </row>
    <row r="45" spans="2:54" ht="20.25" customHeight="1" x14ac:dyDescent="0.4">
      <c r="B45" s="118"/>
      <c r="C45" s="246" t="s">
        <v>72</v>
      </c>
      <c r="D45" s="247"/>
      <c r="E45" s="248"/>
      <c r="F45" s="113"/>
      <c r="G45" s="115"/>
      <c r="H45" s="255" t="s">
        <v>89</v>
      </c>
      <c r="I45" s="338" t="s">
        <v>16</v>
      </c>
      <c r="J45" s="339"/>
      <c r="K45" s="339"/>
      <c r="L45" s="340"/>
      <c r="M45" s="21" t="s">
        <v>15</v>
      </c>
      <c r="N45" s="28"/>
      <c r="O45" s="28"/>
      <c r="P45" s="16"/>
      <c r="Q45" s="54"/>
      <c r="R45" s="184"/>
      <c r="S45" s="185"/>
      <c r="T45" s="185"/>
      <c r="U45" s="185" t="s">
        <v>141</v>
      </c>
      <c r="V45" s="185" t="s">
        <v>145</v>
      </c>
      <c r="W45" s="185"/>
      <c r="X45" s="186"/>
      <c r="Y45" s="184"/>
      <c r="Z45" s="185"/>
      <c r="AA45" s="185"/>
      <c r="AB45" s="185" t="s">
        <v>99</v>
      </c>
      <c r="AC45" s="185" t="s">
        <v>145</v>
      </c>
      <c r="AD45" s="185"/>
      <c r="AE45" s="186"/>
      <c r="AF45" s="184"/>
      <c r="AG45" s="185"/>
      <c r="AH45" s="185"/>
      <c r="AI45" s="185" t="s">
        <v>99</v>
      </c>
      <c r="AJ45" s="185" t="s">
        <v>145</v>
      </c>
      <c r="AK45" s="185"/>
      <c r="AL45" s="186"/>
      <c r="AM45" s="184"/>
      <c r="AN45" s="185"/>
      <c r="AO45" s="185"/>
      <c r="AP45" s="185" t="s">
        <v>141</v>
      </c>
      <c r="AQ45" s="185" t="s">
        <v>145</v>
      </c>
      <c r="AR45" s="185"/>
      <c r="AS45" s="186"/>
      <c r="AT45" s="258"/>
      <c r="AU45" s="259"/>
      <c r="AV45" s="264"/>
      <c r="AW45" s="259"/>
      <c r="AX45" s="265"/>
      <c r="AY45" s="266"/>
      <c r="AZ45" s="266"/>
      <c r="BA45" s="266"/>
      <c r="BB45" s="267"/>
    </row>
    <row r="46" spans="2:54" ht="20.25" customHeight="1" x14ac:dyDescent="0.4">
      <c r="B46" s="114">
        <f>B43+1</f>
        <v>10</v>
      </c>
      <c r="C46" s="249"/>
      <c r="D46" s="250"/>
      <c r="E46" s="251"/>
      <c r="F46" s="113" t="str">
        <f>C45</f>
        <v>介護従業者</v>
      </c>
      <c r="G46" s="115"/>
      <c r="H46" s="256"/>
      <c r="I46" s="341"/>
      <c r="J46" s="342"/>
      <c r="K46" s="342"/>
      <c r="L46" s="343"/>
      <c r="M46" s="23" t="s">
        <v>62</v>
      </c>
      <c r="N46" s="24"/>
      <c r="O46" s="24"/>
      <c r="P46" s="19"/>
      <c r="Q46" s="49"/>
      <c r="R46" s="178" t="str">
        <f>IF(R45="","",VLOOKUP(R45,'【記載例】シフト記号表（勤務時間帯）'!$D$6:$X$47,21,FALSE))</f>
        <v/>
      </c>
      <c r="S46" s="179" t="str">
        <f>IF(S45="","",VLOOKUP(S45,'【記載例】シフト記号表（勤務時間帯）'!$D$6:$X$47,21,FALSE))</f>
        <v/>
      </c>
      <c r="T46" s="179" t="str">
        <f>IF(T45="","",VLOOKUP(T45,'【記載例】シフト記号表（勤務時間帯）'!$D$6:$X$47,21,FALSE))</f>
        <v/>
      </c>
      <c r="U46" s="179">
        <f>IF(U45="","",VLOOKUP(U45,'【記載例】シフト記号表（勤務時間帯）'!$D$6:$X$47,21,FALSE))</f>
        <v>7.9999999999999982</v>
      </c>
      <c r="V46" s="179">
        <f>IF(V45="","",VLOOKUP(V45,'【記載例】シフト記号表（勤務時間帯）'!$D$6:$X$47,21,FALSE))</f>
        <v>5.9999999999999982</v>
      </c>
      <c r="W46" s="179" t="str">
        <f>IF(W45="","",VLOOKUP(W45,'【記載例】シフト記号表（勤務時間帯）'!$D$6:$X$47,21,FALSE))</f>
        <v/>
      </c>
      <c r="X46" s="180" t="str">
        <f>IF(X45="","",VLOOKUP(X45,'【記載例】シフト記号表（勤務時間帯）'!$D$6:$X$47,21,FALSE))</f>
        <v/>
      </c>
      <c r="Y46" s="178" t="str">
        <f>IF(Y45="","",VLOOKUP(Y45,'【記載例】シフト記号表（勤務時間帯）'!$D$6:$X$47,21,FALSE))</f>
        <v/>
      </c>
      <c r="Z46" s="179" t="str">
        <f>IF(Z45="","",VLOOKUP(Z45,'【記載例】シフト記号表（勤務時間帯）'!$D$6:$X$47,21,FALSE))</f>
        <v/>
      </c>
      <c r="AA46" s="179" t="str">
        <f>IF(AA45="","",VLOOKUP(AA45,'【記載例】シフト記号表（勤務時間帯）'!$D$6:$X$47,21,FALSE))</f>
        <v/>
      </c>
      <c r="AB46" s="179">
        <f>IF(AB45="","",VLOOKUP(AB45,'【記載例】シフト記号表（勤務時間帯）'!$D$6:$X$47,21,FALSE))</f>
        <v>7.9999999999999982</v>
      </c>
      <c r="AC46" s="179">
        <f>IF(AC45="","",VLOOKUP(AC45,'【記載例】シフト記号表（勤務時間帯）'!$D$6:$X$47,21,FALSE))</f>
        <v>5.9999999999999982</v>
      </c>
      <c r="AD46" s="179" t="str">
        <f>IF(AD45="","",VLOOKUP(AD45,'【記載例】シフト記号表（勤務時間帯）'!$D$6:$X$47,21,FALSE))</f>
        <v/>
      </c>
      <c r="AE46" s="180" t="str">
        <f>IF(AE45="","",VLOOKUP(AE45,'【記載例】シフト記号表（勤務時間帯）'!$D$6:$X$47,21,FALSE))</f>
        <v/>
      </c>
      <c r="AF46" s="178" t="str">
        <f>IF(AF45="","",VLOOKUP(AF45,'【記載例】シフト記号表（勤務時間帯）'!$D$6:$X$47,21,FALSE))</f>
        <v/>
      </c>
      <c r="AG46" s="179" t="str">
        <f>IF(AG45="","",VLOOKUP(AG45,'【記載例】シフト記号表（勤務時間帯）'!$D$6:$X$47,21,FALSE))</f>
        <v/>
      </c>
      <c r="AH46" s="179" t="str">
        <f>IF(AH45="","",VLOOKUP(AH45,'【記載例】シフト記号表（勤務時間帯）'!$D$6:$X$47,21,FALSE))</f>
        <v/>
      </c>
      <c r="AI46" s="179">
        <f>IF(AI45="","",VLOOKUP(AI45,'【記載例】シフト記号表（勤務時間帯）'!$D$6:$X$47,21,FALSE))</f>
        <v>7.9999999999999982</v>
      </c>
      <c r="AJ46" s="179">
        <f>IF(AJ45="","",VLOOKUP(AJ45,'【記載例】シフト記号表（勤務時間帯）'!$D$6:$X$47,21,FALSE))</f>
        <v>5.9999999999999982</v>
      </c>
      <c r="AK46" s="179" t="str">
        <f>IF(AK45="","",VLOOKUP(AK45,'【記載例】シフト記号表（勤務時間帯）'!$D$6:$X$47,21,FALSE))</f>
        <v/>
      </c>
      <c r="AL46" s="180" t="str">
        <f>IF(AL45="","",VLOOKUP(AL45,'【記載例】シフト記号表（勤務時間帯）'!$D$6:$X$47,21,FALSE))</f>
        <v/>
      </c>
      <c r="AM46" s="178" t="str">
        <f>IF(AM45="","",VLOOKUP(AM45,'【記載例】シフト記号表（勤務時間帯）'!$D$6:$X$47,21,FALSE))</f>
        <v/>
      </c>
      <c r="AN46" s="179" t="str">
        <f>IF(AN45="","",VLOOKUP(AN45,'【記載例】シフト記号表（勤務時間帯）'!$D$6:$X$47,21,FALSE))</f>
        <v/>
      </c>
      <c r="AO46" s="179" t="str">
        <f>IF(AO45="","",VLOOKUP(AO45,'【記載例】シフト記号表（勤務時間帯）'!$D$6:$X$47,21,FALSE))</f>
        <v/>
      </c>
      <c r="AP46" s="179">
        <f>IF(AP45="","",VLOOKUP(AP45,'【記載例】シフト記号表（勤務時間帯）'!$D$6:$X$47,21,FALSE))</f>
        <v>7.9999999999999982</v>
      </c>
      <c r="AQ46" s="179">
        <f>IF(AQ45="","",VLOOKUP(AQ45,'【記載例】シフト記号表（勤務時間帯）'!$D$6:$X$47,21,FALSE))</f>
        <v>5.9999999999999982</v>
      </c>
      <c r="AR46" s="179" t="str">
        <f>IF(AR45="","",VLOOKUP(AR45,'【記載例】シフト記号表（勤務時間帯）'!$D$6:$X$47,21,FALSE))</f>
        <v/>
      </c>
      <c r="AS46" s="180" t="str">
        <f>IF(AS45="","",VLOOKUP(AS45,'【記載例】シフト記号表（勤務時間帯）'!$D$6:$X$47,21,FALSE))</f>
        <v/>
      </c>
      <c r="AT46" s="274">
        <f t="shared" ref="AT46:AT47" si="16">SUM(R46:AS46)</f>
        <v>55.999999999999993</v>
      </c>
      <c r="AU46" s="275"/>
      <c r="AV46" s="276">
        <f t="shared" ref="AV46:AV47" si="17">AT46/4</f>
        <v>13.999999999999998</v>
      </c>
      <c r="AW46" s="275"/>
      <c r="AX46" s="268"/>
      <c r="AY46" s="269"/>
      <c r="AZ46" s="269"/>
      <c r="BA46" s="269"/>
      <c r="BB46" s="270"/>
    </row>
    <row r="47" spans="2:54" ht="20.25" customHeight="1" x14ac:dyDescent="0.4">
      <c r="B47" s="116"/>
      <c r="C47" s="260"/>
      <c r="D47" s="261"/>
      <c r="E47" s="262"/>
      <c r="F47" s="156"/>
      <c r="G47" s="117" t="str">
        <f>C45</f>
        <v>介護従業者</v>
      </c>
      <c r="H47" s="263"/>
      <c r="I47" s="344"/>
      <c r="J47" s="345"/>
      <c r="K47" s="345"/>
      <c r="L47" s="346"/>
      <c r="M47" s="37" t="s">
        <v>63</v>
      </c>
      <c r="N47" s="38"/>
      <c r="O47" s="38"/>
      <c r="P47" s="39"/>
      <c r="Q47" s="55"/>
      <c r="R47" s="181" t="str">
        <f>IF(R45="","",VLOOKUP(R45,'【記載例】シフト記号表（勤務時間帯）'!$D$6:$Z$47,23,FALSE))</f>
        <v/>
      </c>
      <c r="S47" s="182" t="str">
        <f>IF(S45="","",VLOOKUP(S45,'【記載例】シフト記号表（勤務時間帯）'!$D$6:$Z$47,23,FALSE))</f>
        <v/>
      </c>
      <c r="T47" s="182" t="str">
        <f>IF(T45="","",VLOOKUP(T45,'【記載例】シフト記号表（勤務時間帯）'!$D$6:$Z$47,23,FALSE))</f>
        <v/>
      </c>
      <c r="U47" s="182" t="str">
        <f>IF(U45="","",VLOOKUP(U45,'【記載例】シフト記号表（勤務時間帯）'!$D$6:$Z$47,23,FALSE))</f>
        <v>-</v>
      </c>
      <c r="V47" s="182" t="str">
        <f>IF(V45="","",VLOOKUP(V45,'【記載例】シフト記号表（勤務時間帯）'!$D$6:$Z$47,23,FALSE))</f>
        <v>-</v>
      </c>
      <c r="W47" s="182" t="str">
        <f>IF(W45="","",VLOOKUP(W45,'【記載例】シフト記号表（勤務時間帯）'!$D$6:$Z$47,23,FALSE))</f>
        <v/>
      </c>
      <c r="X47" s="183" t="str">
        <f>IF(X45="","",VLOOKUP(X45,'【記載例】シフト記号表（勤務時間帯）'!$D$6:$Z$47,23,FALSE))</f>
        <v/>
      </c>
      <c r="Y47" s="181" t="str">
        <f>IF(Y45="","",VLOOKUP(Y45,'【記載例】シフト記号表（勤務時間帯）'!$D$6:$Z$47,23,FALSE))</f>
        <v/>
      </c>
      <c r="Z47" s="182" t="str">
        <f>IF(Z45="","",VLOOKUP(Z45,'【記載例】シフト記号表（勤務時間帯）'!$D$6:$Z$47,23,FALSE))</f>
        <v/>
      </c>
      <c r="AA47" s="182" t="str">
        <f>IF(AA45="","",VLOOKUP(AA45,'【記載例】シフト記号表（勤務時間帯）'!$D$6:$Z$47,23,FALSE))</f>
        <v/>
      </c>
      <c r="AB47" s="182" t="str">
        <f>IF(AB45="","",VLOOKUP(AB45,'【記載例】シフト記号表（勤務時間帯）'!$D$6:$Z$47,23,FALSE))</f>
        <v>-</v>
      </c>
      <c r="AC47" s="182" t="str">
        <f>IF(AC45="","",VLOOKUP(AC45,'【記載例】シフト記号表（勤務時間帯）'!$D$6:$Z$47,23,FALSE))</f>
        <v>-</v>
      </c>
      <c r="AD47" s="182" t="str">
        <f>IF(AD45="","",VLOOKUP(AD45,'【記載例】シフト記号表（勤務時間帯）'!$D$6:$Z$47,23,FALSE))</f>
        <v/>
      </c>
      <c r="AE47" s="183" t="str">
        <f>IF(AE45="","",VLOOKUP(AE45,'【記載例】シフト記号表（勤務時間帯）'!$D$6:$Z$47,23,FALSE))</f>
        <v/>
      </c>
      <c r="AF47" s="181" t="str">
        <f>IF(AF45="","",VLOOKUP(AF45,'【記載例】シフト記号表（勤務時間帯）'!$D$6:$Z$47,23,FALSE))</f>
        <v/>
      </c>
      <c r="AG47" s="182" t="str">
        <f>IF(AG45="","",VLOOKUP(AG45,'【記載例】シフト記号表（勤務時間帯）'!$D$6:$Z$47,23,FALSE))</f>
        <v/>
      </c>
      <c r="AH47" s="182" t="str">
        <f>IF(AH45="","",VLOOKUP(AH45,'【記載例】シフト記号表（勤務時間帯）'!$D$6:$Z$47,23,FALSE))</f>
        <v/>
      </c>
      <c r="AI47" s="182" t="str">
        <f>IF(AI45="","",VLOOKUP(AI45,'【記載例】シフト記号表（勤務時間帯）'!$D$6:$Z$47,23,FALSE))</f>
        <v>-</v>
      </c>
      <c r="AJ47" s="182" t="str">
        <f>IF(AJ45="","",VLOOKUP(AJ45,'【記載例】シフト記号表（勤務時間帯）'!$D$6:$Z$47,23,FALSE))</f>
        <v>-</v>
      </c>
      <c r="AK47" s="182" t="str">
        <f>IF(AK45="","",VLOOKUP(AK45,'【記載例】シフト記号表（勤務時間帯）'!$D$6:$Z$47,23,FALSE))</f>
        <v/>
      </c>
      <c r="AL47" s="183" t="str">
        <f>IF(AL45="","",VLOOKUP(AL45,'【記載例】シフト記号表（勤務時間帯）'!$D$6:$Z$47,23,FALSE))</f>
        <v/>
      </c>
      <c r="AM47" s="181" t="str">
        <f>IF(AM45="","",VLOOKUP(AM45,'【記載例】シフト記号表（勤務時間帯）'!$D$6:$Z$47,23,FALSE))</f>
        <v/>
      </c>
      <c r="AN47" s="182" t="str">
        <f>IF(AN45="","",VLOOKUP(AN45,'【記載例】シフト記号表（勤務時間帯）'!$D$6:$Z$47,23,FALSE))</f>
        <v/>
      </c>
      <c r="AO47" s="182" t="str">
        <f>IF(AO45="","",VLOOKUP(AO45,'【記載例】シフト記号表（勤務時間帯）'!$D$6:$Z$47,23,FALSE))</f>
        <v/>
      </c>
      <c r="AP47" s="182" t="str">
        <f>IF(AP45="","",VLOOKUP(AP45,'【記載例】シフト記号表（勤務時間帯）'!$D$6:$Z$47,23,FALSE))</f>
        <v>-</v>
      </c>
      <c r="AQ47" s="182" t="str">
        <f>IF(AQ45="","",VLOOKUP(AQ45,'【記載例】シフト記号表（勤務時間帯）'!$D$6:$Z$47,23,FALSE))</f>
        <v>-</v>
      </c>
      <c r="AR47" s="182" t="str">
        <f>IF(AR45="","",VLOOKUP(AR45,'【記載例】シフト記号表（勤務時間帯）'!$D$6:$Z$47,23,FALSE))</f>
        <v/>
      </c>
      <c r="AS47" s="183" t="str">
        <f>IF(AS45="","",VLOOKUP(AS45,'【記載例】シフト記号表（勤務時間帯）'!$D$6:$Z$47,23,FALSE))</f>
        <v/>
      </c>
      <c r="AT47" s="277">
        <f t="shared" si="16"/>
        <v>0</v>
      </c>
      <c r="AU47" s="278"/>
      <c r="AV47" s="279">
        <f t="shared" si="17"/>
        <v>0</v>
      </c>
      <c r="AW47" s="278"/>
      <c r="AX47" s="271"/>
      <c r="AY47" s="272"/>
      <c r="AZ47" s="272"/>
      <c r="BA47" s="272"/>
      <c r="BB47" s="273"/>
    </row>
    <row r="48" spans="2:54" ht="20.25" customHeight="1" x14ac:dyDescent="0.4">
      <c r="B48" s="118"/>
      <c r="C48" s="246" t="s">
        <v>72</v>
      </c>
      <c r="D48" s="247"/>
      <c r="E48" s="248"/>
      <c r="F48" s="113"/>
      <c r="G48" s="115"/>
      <c r="H48" s="255" t="s">
        <v>89</v>
      </c>
      <c r="I48" s="338" t="s">
        <v>16</v>
      </c>
      <c r="J48" s="339"/>
      <c r="K48" s="339"/>
      <c r="L48" s="340"/>
      <c r="M48" s="21" t="s">
        <v>15</v>
      </c>
      <c r="N48" s="28"/>
      <c r="O48" s="28"/>
      <c r="P48" s="16"/>
      <c r="Q48" s="54"/>
      <c r="R48" s="184"/>
      <c r="S48" s="185"/>
      <c r="T48" s="185"/>
      <c r="U48" s="185" t="s">
        <v>145</v>
      </c>
      <c r="V48" s="185"/>
      <c r="W48" s="185"/>
      <c r="X48" s="186" t="s">
        <v>105</v>
      </c>
      <c r="Y48" s="184"/>
      <c r="Z48" s="185"/>
      <c r="AA48" s="185"/>
      <c r="AB48" s="185" t="s">
        <v>105</v>
      </c>
      <c r="AC48" s="185"/>
      <c r="AD48" s="185"/>
      <c r="AE48" s="186" t="s">
        <v>105</v>
      </c>
      <c r="AF48" s="184"/>
      <c r="AG48" s="185"/>
      <c r="AH48" s="185"/>
      <c r="AI48" s="185" t="s">
        <v>105</v>
      </c>
      <c r="AJ48" s="185"/>
      <c r="AK48" s="185"/>
      <c r="AL48" s="186" t="s">
        <v>105</v>
      </c>
      <c r="AM48" s="184"/>
      <c r="AN48" s="185"/>
      <c r="AO48" s="185"/>
      <c r="AP48" s="185" t="s">
        <v>105</v>
      </c>
      <c r="AQ48" s="185"/>
      <c r="AR48" s="185"/>
      <c r="AS48" s="186" t="s">
        <v>105</v>
      </c>
      <c r="AT48" s="258"/>
      <c r="AU48" s="259"/>
      <c r="AV48" s="264"/>
      <c r="AW48" s="259"/>
      <c r="AX48" s="265"/>
      <c r="AY48" s="266"/>
      <c r="AZ48" s="266"/>
      <c r="BA48" s="266"/>
      <c r="BB48" s="267"/>
    </row>
    <row r="49" spans="2:54" ht="20.25" customHeight="1" x14ac:dyDescent="0.4">
      <c r="B49" s="114">
        <f>B46+1</f>
        <v>11</v>
      </c>
      <c r="C49" s="249"/>
      <c r="D49" s="250"/>
      <c r="E49" s="251"/>
      <c r="F49" s="113" t="str">
        <f>C48</f>
        <v>介護従業者</v>
      </c>
      <c r="G49" s="115"/>
      <c r="H49" s="256"/>
      <c r="I49" s="341"/>
      <c r="J49" s="342"/>
      <c r="K49" s="342"/>
      <c r="L49" s="343"/>
      <c r="M49" s="23" t="s">
        <v>62</v>
      </c>
      <c r="N49" s="24"/>
      <c r="O49" s="24"/>
      <c r="P49" s="19"/>
      <c r="Q49" s="49"/>
      <c r="R49" s="178" t="str">
        <f>IF(R48="","",VLOOKUP(R48,'【記載例】シフト記号表（勤務時間帯）'!$D$6:$X$47,21,FALSE))</f>
        <v/>
      </c>
      <c r="S49" s="179" t="str">
        <f>IF(S48="","",VLOOKUP(S48,'【記載例】シフト記号表（勤務時間帯）'!$D$6:$X$47,21,FALSE))</f>
        <v/>
      </c>
      <c r="T49" s="179" t="str">
        <f>IF(T48="","",VLOOKUP(T48,'【記載例】シフト記号表（勤務時間帯）'!$D$6:$X$47,21,FALSE))</f>
        <v/>
      </c>
      <c r="U49" s="179">
        <f>IF(U48="","",VLOOKUP(U48,'【記載例】シフト記号表（勤務時間帯）'!$D$6:$X$47,21,FALSE))</f>
        <v>5.9999999999999982</v>
      </c>
      <c r="V49" s="179" t="str">
        <f>IF(V48="","",VLOOKUP(V48,'【記載例】シフト記号表（勤務時間帯）'!$D$6:$X$47,21,FALSE))</f>
        <v/>
      </c>
      <c r="W49" s="179" t="str">
        <f>IF(W48="","",VLOOKUP(W48,'【記載例】シフト記号表（勤務時間帯）'!$D$6:$X$47,21,FALSE))</f>
        <v/>
      </c>
      <c r="X49" s="180">
        <f>IF(X48="","",VLOOKUP(X48,'【記載例】シフト記号表（勤務時間帯）'!$D$6:$X$47,21,FALSE))</f>
        <v>5.9999999999999982</v>
      </c>
      <c r="Y49" s="178" t="str">
        <f>IF(Y48="","",VLOOKUP(Y48,'【記載例】シフト記号表（勤務時間帯）'!$D$6:$X$47,21,FALSE))</f>
        <v/>
      </c>
      <c r="Z49" s="179" t="str">
        <f>IF(Z48="","",VLOOKUP(Z48,'【記載例】シフト記号表（勤務時間帯）'!$D$6:$X$47,21,FALSE))</f>
        <v/>
      </c>
      <c r="AA49" s="179" t="str">
        <f>IF(AA48="","",VLOOKUP(AA48,'【記載例】シフト記号表（勤務時間帯）'!$D$6:$X$47,21,FALSE))</f>
        <v/>
      </c>
      <c r="AB49" s="179">
        <f>IF(AB48="","",VLOOKUP(AB48,'【記載例】シフト記号表（勤務時間帯）'!$D$6:$X$47,21,FALSE))</f>
        <v>5.9999999999999982</v>
      </c>
      <c r="AC49" s="179" t="str">
        <f>IF(AC48="","",VLOOKUP(AC48,'【記載例】シフト記号表（勤務時間帯）'!$D$6:$X$47,21,FALSE))</f>
        <v/>
      </c>
      <c r="AD49" s="179" t="str">
        <f>IF(AD48="","",VLOOKUP(AD48,'【記載例】シフト記号表（勤務時間帯）'!$D$6:$X$47,21,FALSE))</f>
        <v/>
      </c>
      <c r="AE49" s="180">
        <f>IF(AE48="","",VLOOKUP(AE48,'【記載例】シフト記号表（勤務時間帯）'!$D$6:$X$47,21,FALSE))</f>
        <v>5.9999999999999982</v>
      </c>
      <c r="AF49" s="178" t="str">
        <f>IF(AF48="","",VLOOKUP(AF48,'【記載例】シフト記号表（勤務時間帯）'!$D$6:$X$47,21,FALSE))</f>
        <v/>
      </c>
      <c r="AG49" s="179" t="str">
        <f>IF(AG48="","",VLOOKUP(AG48,'【記載例】シフト記号表（勤務時間帯）'!$D$6:$X$47,21,FALSE))</f>
        <v/>
      </c>
      <c r="AH49" s="179" t="str">
        <f>IF(AH48="","",VLOOKUP(AH48,'【記載例】シフト記号表（勤務時間帯）'!$D$6:$X$47,21,FALSE))</f>
        <v/>
      </c>
      <c r="AI49" s="179">
        <f>IF(AI48="","",VLOOKUP(AI48,'【記載例】シフト記号表（勤務時間帯）'!$D$6:$X$47,21,FALSE))</f>
        <v>5.9999999999999982</v>
      </c>
      <c r="AJ49" s="179" t="str">
        <f>IF(AJ48="","",VLOOKUP(AJ48,'【記載例】シフト記号表（勤務時間帯）'!$D$6:$X$47,21,FALSE))</f>
        <v/>
      </c>
      <c r="AK49" s="179" t="str">
        <f>IF(AK48="","",VLOOKUP(AK48,'【記載例】シフト記号表（勤務時間帯）'!$D$6:$X$47,21,FALSE))</f>
        <v/>
      </c>
      <c r="AL49" s="180">
        <f>IF(AL48="","",VLOOKUP(AL48,'【記載例】シフト記号表（勤務時間帯）'!$D$6:$X$47,21,FALSE))</f>
        <v>5.9999999999999982</v>
      </c>
      <c r="AM49" s="178" t="str">
        <f>IF(AM48="","",VLOOKUP(AM48,'【記載例】シフト記号表（勤務時間帯）'!$D$6:$X$47,21,FALSE))</f>
        <v/>
      </c>
      <c r="AN49" s="179" t="str">
        <f>IF(AN48="","",VLOOKUP(AN48,'【記載例】シフト記号表（勤務時間帯）'!$D$6:$X$47,21,FALSE))</f>
        <v/>
      </c>
      <c r="AO49" s="179" t="str">
        <f>IF(AO48="","",VLOOKUP(AO48,'【記載例】シフト記号表（勤務時間帯）'!$D$6:$X$47,21,FALSE))</f>
        <v/>
      </c>
      <c r="AP49" s="179">
        <f>IF(AP48="","",VLOOKUP(AP48,'【記載例】シフト記号表（勤務時間帯）'!$D$6:$X$47,21,FALSE))</f>
        <v>5.9999999999999982</v>
      </c>
      <c r="AQ49" s="179" t="str">
        <f>IF(AQ48="","",VLOOKUP(AQ48,'【記載例】シフト記号表（勤務時間帯）'!$D$6:$X$47,21,FALSE))</f>
        <v/>
      </c>
      <c r="AR49" s="179" t="str">
        <f>IF(AR48="","",VLOOKUP(AR48,'【記載例】シフト記号表（勤務時間帯）'!$D$6:$X$47,21,FALSE))</f>
        <v/>
      </c>
      <c r="AS49" s="180">
        <f>IF(AS48="","",VLOOKUP(AS48,'【記載例】シフト記号表（勤務時間帯）'!$D$6:$X$47,21,FALSE))</f>
        <v>5.9999999999999982</v>
      </c>
      <c r="AT49" s="274">
        <f t="shared" ref="AT49:AT50" si="18">SUM(R49:AS49)</f>
        <v>47.999999999999993</v>
      </c>
      <c r="AU49" s="275"/>
      <c r="AV49" s="276">
        <f t="shared" ref="AV49:AV50" si="19">AT49/4</f>
        <v>11.999999999999998</v>
      </c>
      <c r="AW49" s="275"/>
      <c r="AX49" s="268"/>
      <c r="AY49" s="269"/>
      <c r="AZ49" s="269"/>
      <c r="BA49" s="269"/>
      <c r="BB49" s="270"/>
    </row>
    <row r="50" spans="2:54" ht="20.25" customHeight="1" x14ac:dyDescent="0.4">
      <c r="B50" s="116"/>
      <c r="C50" s="260"/>
      <c r="D50" s="261"/>
      <c r="E50" s="262"/>
      <c r="F50" s="156"/>
      <c r="G50" s="117" t="str">
        <f>C48</f>
        <v>介護従業者</v>
      </c>
      <c r="H50" s="263"/>
      <c r="I50" s="344"/>
      <c r="J50" s="345"/>
      <c r="K50" s="345"/>
      <c r="L50" s="346"/>
      <c r="M50" s="37" t="s">
        <v>63</v>
      </c>
      <c r="N50" s="38"/>
      <c r="O50" s="38"/>
      <c r="P50" s="39"/>
      <c r="Q50" s="55"/>
      <c r="R50" s="181" t="str">
        <f>IF(R48="","",VLOOKUP(R48,'【記載例】シフト記号表（勤務時間帯）'!$D$6:$Z$47,23,FALSE))</f>
        <v/>
      </c>
      <c r="S50" s="182" t="str">
        <f>IF(S48="","",VLOOKUP(S48,'【記載例】シフト記号表（勤務時間帯）'!$D$6:$Z$47,23,FALSE))</f>
        <v/>
      </c>
      <c r="T50" s="182" t="str">
        <f>IF(T48="","",VLOOKUP(T48,'【記載例】シフト記号表（勤務時間帯）'!$D$6:$Z$47,23,FALSE))</f>
        <v/>
      </c>
      <c r="U50" s="182" t="str">
        <f>IF(U48="","",VLOOKUP(U48,'【記載例】シフト記号表（勤務時間帯）'!$D$6:$Z$47,23,FALSE))</f>
        <v>-</v>
      </c>
      <c r="V50" s="182" t="str">
        <f>IF(V48="","",VLOOKUP(V48,'【記載例】シフト記号表（勤務時間帯）'!$D$6:$Z$47,23,FALSE))</f>
        <v/>
      </c>
      <c r="W50" s="182" t="str">
        <f>IF(W48="","",VLOOKUP(W48,'【記載例】シフト記号表（勤務時間帯）'!$D$6:$Z$47,23,FALSE))</f>
        <v/>
      </c>
      <c r="X50" s="183" t="str">
        <f>IF(X48="","",VLOOKUP(X48,'【記載例】シフト記号表（勤務時間帯）'!$D$6:$Z$47,23,FALSE))</f>
        <v>-</v>
      </c>
      <c r="Y50" s="181" t="str">
        <f>IF(Y48="","",VLOOKUP(Y48,'【記載例】シフト記号表（勤務時間帯）'!$D$6:$Z$47,23,FALSE))</f>
        <v/>
      </c>
      <c r="Z50" s="182" t="str">
        <f>IF(Z48="","",VLOOKUP(Z48,'【記載例】シフト記号表（勤務時間帯）'!$D$6:$Z$47,23,FALSE))</f>
        <v/>
      </c>
      <c r="AA50" s="182" t="str">
        <f>IF(AA48="","",VLOOKUP(AA48,'【記載例】シフト記号表（勤務時間帯）'!$D$6:$Z$47,23,FALSE))</f>
        <v/>
      </c>
      <c r="AB50" s="182" t="str">
        <f>IF(AB48="","",VLOOKUP(AB48,'【記載例】シフト記号表（勤務時間帯）'!$D$6:$Z$47,23,FALSE))</f>
        <v>-</v>
      </c>
      <c r="AC50" s="182" t="str">
        <f>IF(AC48="","",VLOOKUP(AC48,'【記載例】シフト記号表（勤務時間帯）'!$D$6:$Z$47,23,FALSE))</f>
        <v/>
      </c>
      <c r="AD50" s="182" t="str">
        <f>IF(AD48="","",VLOOKUP(AD48,'【記載例】シフト記号表（勤務時間帯）'!$D$6:$Z$47,23,FALSE))</f>
        <v/>
      </c>
      <c r="AE50" s="183" t="str">
        <f>IF(AE48="","",VLOOKUP(AE48,'【記載例】シフト記号表（勤務時間帯）'!$D$6:$Z$47,23,FALSE))</f>
        <v>-</v>
      </c>
      <c r="AF50" s="181" t="str">
        <f>IF(AF48="","",VLOOKUP(AF48,'【記載例】シフト記号表（勤務時間帯）'!$D$6:$Z$47,23,FALSE))</f>
        <v/>
      </c>
      <c r="AG50" s="182" t="str">
        <f>IF(AG48="","",VLOOKUP(AG48,'【記載例】シフト記号表（勤務時間帯）'!$D$6:$Z$47,23,FALSE))</f>
        <v/>
      </c>
      <c r="AH50" s="182" t="str">
        <f>IF(AH48="","",VLOOKUP(AH48,'【記載例】シフト記号表（勤務時間帯）'!$D$6:$Z$47,23,FALSE))</f>
        <v/>
      </c>
      <c r="AI50" s="182" t="str">
        <f>IF(AI48="","",VLOOKUP(AI48,'【記載例】シフト記号表（勤務時間帯）'!$D$6:$Z$47,23,FALSE))</f>
        <v>-</v>
      </c>
      <c r="AJ50" s="182" t="str">
        <f>IF(AJ48="","",VLOOKUP(AJ48,'【記載例】シフト記号表（勤務時間帯）'!$D$6:$Z$47,23,FALSE))</f>
        <v/>
      </c>
      <c r="AK50" s="182" t="str">
        <f>IF(AK48="","",VLOOKUP(AK48,'【記載例】シフト記号表（勤務時間帯）'!$D$6:$Z$47,23,FALSE))</f>
        <v/>
      </c>
      <c r="AL50" s="183" t="str">
        <f>IF(AL48="","",VLOOKUP(AL48,'【記載例】シフト記号表（勤務時間帯）'!$D$6:$Z$47,23,FALSE))</f>
        <v>-</v>
      </c>
      <c r="AM50" s="181" t="str">
        <f>IF(AM48="","",VLOOKUP(AM48,'【記載例】シフト記号表（勤務時間帯）'!$D$6:$Z$47,23,FALSE))</f>
        <v/>
      </c>
      <c r="AN50" s="182" t="str">
        <f>IF(AN48="","",VLOOKUP(AN48,'【記載例】シフト記号表（勤務時間帯）'!$D$6:$Z$47,23,FALSE))</f>
        <v/>
      </c>
      <c r="AO50" s="182" t="str">
        <f>IF(AO48="","",VLOOKUP(AO48,'【記載例】シフト記号表（勤務時間帯）'!$D$6:$Z$47,23,FALSE))</f>
        <v/>
      </c>
      <c r="AP50" s="182" t="str">
        <f>IF(AP48="","",VLOOKUP(AP48,'【記載例】シフト記号表（勤務時間帯）'!$D$6:$Z$47,23,FALSE))</f>
        <v>-</v>
      </c>
      <c r="AQ50" s="182" t="str">
        <f>IF(AQ48="","",VLOOKUP(AQ48,'【記載例】シフト記号表（勤務時間帯）'!$D$6:$Z$47,23,FALSE))</f>
        <v/>
      </c>
      <c r="AR50" s="182" t="str">
        <f>IF(AR48="","",VLOOKUP(AR48,'【記載例】シフト記号表（勤務時間帯）'!$D$6:$Z$47,23,FALSE))</f>
        <v/>
      </c>
      <c r="AS50" s="183" t="str">
        <f>IF(AS48="","",VLOOKUP(AS48,'【記載例】シフト記号表（勤務時間帯）'!$D$6:$Z$47,23,FALSE))</f>
        <v>-</v>
      </c>
      <c r="AT50" s="277">
        <f t="shared" si="18"/>
        <v>0</v>
      </c>
      <c r="AU50" s="278"/>
      <c r="AV50" s="279">
        <f t="shared" si="19"/>
        <v>0</v>
      </c>
      <c r="AW50" s="278"/>
      <c r="AX50" s="271"/>
      <c r="AY50" s="272"/>
      <c r="AZ50" s="272"/>
      <c r="BA50" s="272"/>
      <c r="BB50" s="273"/>
    </row>
    <row r="51" spans="2:54" ht="20.25" customHeight="1" x14ac:dyDescent="0.4">
      <c r="B51" s="118"/>
      <c r="C51" s="246" t="s">
        <v>72</v>
      </c>
      <c r="D51" s="247"/>
      <c r="E51" s="248"/>
      <c r="F51" s="113"/>
      <c r="G51" s="115"/>
      <c r="H51" s="255" t="s">
        <v>89</v>
      </c>
      <c r="I51" s="338" t="s">
        <v>78</v>
      </c>
      <c r="J51" s="339"/>
      <c r="K51" s="339"/>
      <c r="L51" s="340"/>
      <c r="M51" s="21" t="s">
        <v>15</v>
      </c>
      <c r="N51" s="28"/>
      <c r="O51" s="28"/>
      <c r="P51" s="16"/>
      <c r="Q51" s="54"/>
      <c r="R51" s="184"/>
      <c r="S51" s="185" t="s">
        <v>99</v>
      </c>
      <c r="T51" s="185"/>
      <c r="U51" s="185"/>
      <c r="V51" s="185" t="s">
        <v>141</v>
      </c>
      <c r="W51" s="185"/>
      <c r="X51" s="186"/>
      <c r="Y51" s="184"/>
      <c r="Z51" s="185" t="s">
        <v>99</v>
      </c>
      <c r="AA51" s="185"/>
      <c r="AB51" s="185"/>
      <c r="AC51" s="185" t="s">
        <v>141</v>
      </c>
      <c r="AD51" s="185"/>
      <c r="AE51" s="186"/>
      <c r="AF51" s="184"/>
      <c r="AG51" s="185" t="s">
        <v>99</v>
      </c>
      <c r="AH51" s="185"/>
      <c r="AI51" s="185"/>
      <c r="AJ51" s="185" t="s">
        <v>99</v>
      </c>
      <c r="AK51" s="185"/>
      <c r="AL51" s="186"/>
      <c r="AM51" s="184"/>
      <c r="AN51" s="185" t="s">
        <v>141</v>
      </c>
      <c r="AO51" s="185"/>
      <c r="AP51" s="185"/>
      <c r="AQ51" s="185" t="s">
        <v>141</v>
      </c>
      <c r="AR51" s="185"/>
      <c r="AS51" s="186"/>
      <c r="AT51" s="258"/>
      <c r="AU51" s="259"/>
      <c r="AV51" s="264"/>
      <c r="AW51" s="259"/>
      <c r="AX51" s="265"/>
      <c r="AY51" s="266"/>
      <c r="AZ51" s="266"/>
      <c r="BA51" s="266"/>
      <c r="BB51" s="267"/>
    </row>
    <row r="52" spans="2:54" ht="20.25" customHeight="1" x14ac:dyDescent="0.4">
      <c r="B52" s="114">
        <f>B49+1</f>
        <v>12</v>
      </c>
      <c r="C52" s="249"/>
      <c r="D52" s="250"/>
      <c r="E52" s="251"/>
      <c r="F52" s="113" t="str">
        <f>C51</f>
        <v>介護従業者</v>
      </c>
      <c r="G52" s="115"/>
      <c r="H52" s="256"/>
      <c r="I52" s="341"/>
      <c r="J52" s="342"/>
      <c r="K52" s="342"/>
      <c r="L52" s="343"/>
      <c r="M52" s="23" t="s">
        <v>62</v>
      </c>
      <c r="N52" s="24"/>
      <c r="O52" s="24"/>
      <c r="P52" s="19"/>
      <c r="Q52" s="49"/>
      <c r="R52" s="178" t="str">
        <f>IF(R51="","",VLOOKUP(R51,'【記載例】シフト記号表（勤務時間帯）'!$D$6:$X$47,21,FALSE))</f>
        <v/>
      </c>
      <c r="S52" s="179">
        <f>IF(S51="","",VLOOKUP(S51,'【記載例】シフト記号表（勤務時間帯）'!$D$6:$X$47,21,FALSE))</f>
        <v>7.9999999999999982</v>
      </c>
      <c r="T52" s="179" t="str">
        <f>IF(T51="","",VLOOKUP(T51,'【記載例】シフト記号表（勤務時間帯）'!$D$6:$X$47,21,FALSE))</f>
        <v/>
      </c>
      <c r="U52" s="179" t="str">
        <f>IF(U51="","",VLOOKUP(U51,'【記載例】シフト記号表（勤務時間帯）'!$D$6:$X$47,21,FALSE))</f>
        <v/>
      </c>
      <c r="V52" s="179">
        <f>IF(V51="","",VLOOKUP(V51,'【記載例】シフト記号表（勤務時間帯）'!$D$6:$X$47,21,FALSE))</f>
        <v>7.9999999999999982</v>
      </c>
      <c r="W52" s="179" t="str">
        <f>IF(W51="","",VLOOKUP(W51,'【記載例】シフト記号表（勤務時間帯）'!$D$6:$X$47,21,FALSE))</f>
        <v/>
      </c>
      <c r="X52" s="180" t="str">
        <f>IF(X51="","",VLOOKUP(X51,'【記載例】シフト記号表（勤務時間帯）'!$D$6:$X$47,21,FALSE))</f>
        <v/>
      </c>
      <c r="Y52" s="178" t="str">
        <f>IF(Y51="","",VLOOKUP(Y51,'【記載例】シフト記号表（勤務時間帯）'!$D$6:$X$47,21,FALSE))</f>
        <v/>
      </c>
      <c r="Z52" s="179">
        <f>IF(Z51="","",VLOOKUP(Z51,'【記載例】シフト記号表（勤務時間帯）'!$D$6:$X$47,21,FALSE))</f>
        <v>7.9999999999999982</v>
      </c>
      <c r="AA52" s="179" t="str">
        <f>IF(AA51="","",VLOOKUP(AA51,'【記載例】シフト記号表（勤務時間帯）'!$D$6:$X$47,21,FALSE))</f>
        <v/>
      </c>
      <c r="AB52" s="179" t="str">
        <f>IF(AB51="","",VLOOKUP(AB51,'【記載例】シフト記号表（勤務時間帯）'!$D$6:$X$47,21,FALSE))</f>
        <v/>
      </c>
      <c r="AC52" s="179">
        <f>IF(AC51="","",VLOOKUP(AC51,'【記載例】シフト記号表（勤務時間帯）'!$D$6:$X$47,21,FALSE))</f>
        <v>7.9999999999999982</v>
      </c>
      <c r="AD52" s="179" t="str">
        <f>IF(AD51="","",VLOOKUP(AD51,'【記載例】シフト記号表（勤務時間帯）'!$D$6:$X$47,21,FALSE))</f>
        <v/>
      </c>
      <c r="AE52" s="180" t="str">
        <f>IF(AE51="","",VLOOKUP(AE51,'【記載例】シフト記号表（勤務時間帯）'!$D$6:$X$47,21,FALSE))</f>
        <v/>
      </c>
      <c r="AF52" s="178" t="str">
        <f>IF(AF51="","",VLOOKUP(AF51,'【記載例】シフト記号表（勤務時間帯）'!$D$6:$X$47,21,FALSE))</f>
        <v/>
      </c>
      <c r="AG52" s="179">
        <f>IF(AG51="","",VLOOKUP(AG51,'【記載例】シフト記号表（勤務時間帯）'!$D$6:$X$47,21,FALSE))</f>
        <v>7.9999999999999982</v>
      </c>
      <c r="AH52" s="179" t="str">
        <f>IF(AH51="","",VLOOKUP(AH51,'【記載例】シフト記号表（勤務時間帯）'!$D$6:$X$47,21,FALSE))</f>
        <v/>
      </c>
      <c r="AI52" s="179" t="str">
        <f>IF(AI51="","",VLOOKUP(AI51,'【記載例】シフト記号表（勤務時間帯）'!$D$6:$X$47,21,FALSE))</f>
        <v/>
      </c>
      <c r="AJ52" s="179">
        <f>IF(AJ51="","",VLOOKUP(AJ51,'【記載例】シフト記号表（勤務時間帯）'!$D$6:$X$47,21,FALSE))</f>
        <v>7.9999999999999982</v>
      </c>
      <c r="AK52" s="179" t="str">
        <f>IF(AK51="","",VLOOKUP(AK51,'【記載例】シフト記号表（勤務時間帯）'!$D$6:$X$47,21,FALSE))</f>
        <v/>
      </c>
      <c r="AL52" s="180" t="str">
        <f>IF(AL51="","",VLOOKUP(AL51,'【記載例】シフト記号表（勤務時間帯）'!$D$6:$X$47,21,FALSE))</f>
        <v/>
      </c>
      <c r="AM52" s="178" t="str">
        <f>IF(AM51="","",VLOOKUP(AM51,'【記載例】シフト記号表（勤務時間帯）'!$D$6:$X$47,21,FALSE))</f>
        <v/>
      </c>
      <c r="AN52" s="179">
        <f>IF(AN51="","",VLOOKUP(AN51,'【記載例】シフト記号表（勤務時間帯）'!$D$6:$X$47,21,FALSE))</f>
        <v>7.9999999999999982</v>
      </c>
      <c r="AO52" s="179" t="str">
        <f>IF(AO51="","",VLOOKUP(AO51,'【記載例】シフト記号表（勤務時間帯）'!$D$6:$X$47,21,FALSE))</f>
        <v/>
      </c>
      <c r="AP52" s="179" t="str">
        <f>IF(AP51="","",VLOOKUP(AP51,'【記載例】シフト記号表（勤務時間帯）'!$D$6:$X$47,21,FALSE))</f>
        <v/>
      </c>
      <c r="AQ52" s="179">
        <f>IF(AQ51="","",VLOOKUP(AQ51,'【記載例】シフト記号表（勤務時間帯）'!$D$6:$X$47,21,FALSE))</f>
        <v>7.9999999999999982</v>
      </c>
      <c r="AR52" s="179" t="str">
        <f>IF(AR51="","",VLOOKUP(AR51,'【記載例】シフト記号表（勤務時間帯）'!$D$6:$X$47,21,FALSE))</f>
        <v/>
      </c>
      <c r="AS52" s="180" t="str">
        <f>IF(AS51="","",VLOOKUP(AS51,'【記載例】シフト記号表（勤務時間帯）'!$D$6:$X$47,21,FALSE))</f>
        <v/>
      </c>
      <c r="AT52" s="274">
        <f t="shared" ref="AT52:AT53" si="20">SUM(R52:AS52)</f>
        <v>63.999999999999993</v>
      </c>
      <c r="AU52" s="275"/>
      <c r="AV52" s="276">
        <f t="shared" ref="AV52:AV53" si="21">AT52/4</f>
        <v>15.999999999999998</v>
      </c>
      <c r="AW52" s="275"/>
      <c r="AX52" s="268"/>
      <c r="AY52" s="269"/>
      <c r="AZ52" s="269"/>
      <c r="BA52" s="269"/>
      <c r="BB52" s="270"/>
    </row>
    <row r="53" spans="2:54" ht="20.25" customHeight="1" x14ac:dyDescent="0.4">
      <c r="B53" s="116"/>
      <c r="C53" s="260"/>
      <c r="D53" s="261"/>
      <c r="E53" s="262"/>
      <c r="F53" s="156"/>
      <c r="G53" s="117" t="str">
        <f>C51</f>
        <v>介護従業者</v>
      </c>
      <c r="H53" s="263"/>
      <c r="I53" s="344"/>
      <c r="J53" s="345"/>
      <c r="K53" s="345"/>
      <c r="L53" s="346"/>
      <c r="M53" s="37" t="s">
        <v>63</v>
      </c>
      <c r="N53" s="38"/>
      <c r="O53" s="38"/>
      <c r="P53" s="39"/>
      <c r="Q53" s="55"/>
      <c r="R53" s="181" t="str">
        <f>IF(R51="","",VLOOKUP(R51,'【記載例】シフト記号表（勤務時間帯）'!$D$6:$Z$47,23,FALSE))</f>
        <v/>
      </c>
      <c r="S53" s="182" t="str">
        <f>IF(S51="","",VLOOKUP(S51,'【記載例】シフト記号表（勤務時間帯）'!$D$6:$Z$47,23,FALSE))</f>
        <v>-</v>
      </c>
      <c r="T53" s="182" t="str">
        <f>IF(T51="","",VLOOKUP(T51,'【記載例】シフト記号表（勤務時間帯）'!$D$6:$Z$47,23,FALSE))</f>
        <v/>
      </c>
      <c r="U53" s="182" t="str">
        <f>IF(U51="","",VLOOKUP(U51,'【記載例】シフト記号表（勤務時間帯）'!$D$6:$Z$47,23,FALSE))</f>
        <v/>
      </c>
      <c r="V53" s="182" t="str">
        <f>IF(V51="","",VLOOKUP(V51,'【記載例】シフト記号表（勤務時間帯）'!$D$6:$Z$47,23,FALSE))</f>
        <v>-</v>
      </c>
      <c r="W53" s="182" t="str">
        <f>IF(W51="","",VLOOKUP(W51,'【記載例】シフト記号表（勤務時間帯）'!$D$6:$Z$47,23,FALSE))</f>
        <v/>
      </c>
      <c r="X53" s="183" t="str">
        <f>IF(X51="","",VLOOKUP(X51,'【記載例】シフト記号表（勤務時間帯）'!$D$6:$Z$47,23,FALSE))</f>
        <v/>
      </c>
      <c r="Y53" s="181" t="str">
        <f>IF(Y51="","",VLOOKUP(Y51,'【記載例】シフト記号表（勤務時間帯）'!$D$6:$Z$47,23,FALSE))</f>
        <v/>
      </c>
      <c r="Z53" s="182" t="str">
        <f>IF(Z51="","",VLOOKUP(Z51,'【記載例】シフト記号表（勤務時間帯）'!$D$6:$Z$47,23,FALSE))</f>
        <v>-</v>
      </c>
      <c r="AA53" s="182" t="str">
        <f>IF(AA51="","",VLOOKUP(AA51,'【記載例】シフト記号表（勤務時間帯）'!$D$6:$Z$47,23,FALSE))</f>
        <v/>
      </c>
      <c r="AB53" s="182" t="str">
        <f>IF(AB51="","",VLOOKUP(AB51,'【記載例】シフト記号表（勤務時間帯）'!$D$6:$Z$47,23,FALSE))</f>
        <v/>
      </c>
      <c r="AC53" s="182" t="str">
        <f>IF(AC51="","",VLOOKUP(AC51,'【記載例】シフト記号表（勤務時間帯）'!$D$6:$Z$47,23,FALSE))</f>
        <v>-</v>
      </c>
      <c r="AD53" s="182" t="str">
        <f>IF(AD51="","",VLOOKUP(AD51,'【記載例】シフト記号表（勤務時間帯）'!$D$6:$Z$47,23,FALSE))</f>
        <v/>
      </c>
      <c r="AE53" s="183" t="str">
        <f>IF(AE51="","",VLOOKUP(AE51,'【記載例】シフト記号表（勤務時間帯）'!$D$6:$Z$47,23,FALSE))</f>
        <v/>
      </c>
      <c r="AF53" s="181" t="str">
        <f>IF(AF51="","",VLOOKUP(AF51,'【記載例】シフト記号表（勤務時間帯）'!$D$6:$Z$47,23,FALSE))</f>
        <v/>
      </c>
      <c r="AG53" s="182" t="str">
        <f>IF(AG51="","",VLOOKUP(AG51,'【記載例】シフト記号表（勤務時間帯）'!$D$6:$Z$47,23,FALSE))</f>
        <v>-</v>
      </c>
      <c r="AH53" s="182" t="str">
        <f>IF(AH51="","",VLOOKUP(AH51,'【記載例】シフト記号表（勤務時間帯）'!$D$6:$Z$47,23,FALSE))</f>
        <v/>
      </c>
      <c r="AI53" s="182" t="str">
        <f>IF(AI51="","",VLOOKUP(AI51,'【記載例】シフト記号表（勤務時間帯）'!$D$6:$Z$47,23,FALSE))</f>
        <v/>
      </c>
      <c r="AJ53" s="182" t="str">
        <f>IF(AJ51="","",VLOOKUP(AJ51,'【記載例】シフト記号表（勤務時間帯）'!$D$6:$Z$47,23,FALSE))</f>
        <v>-</v>
      </c>
      <c r="AK53" s="182" t="str">
        <f>IF(AK51="","",VLOOKUP(AK51,'【記載例】シフト記号表（勤務時間帯）'!$D$6:$Z$47,23,FALSE))</f>
        <v/>
      </c>
      <c r="AL53" s="183" t="str">
        <f>IF(AL51="","",VLOOKUP(AL51,'【記載例】シフト記号表（勤務時間帯）'!$D$6:$Z$47,23,FALSE))</f>
        <v/>
      </c>
      <c r="AM53" s="181" t="str">
        <f>IF(AM51="","",VLOOKUP(AM51,'【記載例】シフト記号表（勤務時間帯）'!$D$6:$Z$47,23,FALSE))</f>
        <v/>
      </c>
      <c r="AN53" s="182" t="str">
        <f>IF(AN51="","",VLOOKUP(AN51,'【記載例】シフト記号表（勤務時間帯）'!$D$6:$Z$47,23,FALSE))</f>
        <v>-</v>
      </c>
      <c r="AO53" s="182" t="str">
        <f>IF(AO51="","",VLOOKUP(AO51,'【記載例】シフト記号表（勤務時間帯）'!$D$6:$Z$47,23,FALSE))</f>
        <v/>
      </c>
      <c r="AP53" s="182" t="str">
        <f>IF(AP51="","",VLOOKUP(AP51,'【記載例】シフト記号表（勤務時間帯）'!$D$6:$Z$47,23,FALSE))</f>
        <v/>
      </c>
      <c r="AQ53" s="182" t="str">
        <f>IF(AQ51="","",VLOOKUP(AQ51,'【記載例】シフト記号表（勤務時間帯）'!$D$6:$Z$47,23,FALSE))</f>
        <v>-</v>
      </c>
      <c r="AR53" s="182" t="str">
        <f>IF(AR51="","",VLOOKUP(AR51,'【記載例】シフト記号表（勤務時間帯）'!$D$6:$Z$47,23,FALSE))</f>
        <v/>
      </c>
      <c r="AS53" s="183" t="str">
        <f>IF(AS51="","",VLOOKUP(AS51,'【記載例】シフト記号表（勤務時間帯）'!$D$6:$Z$47,23,FALSE))</f>
        <v/>
      </c>
      <c r="AT53" s="277">
        <f t="shared" si="20"/>
        <v>0</v>
      </c>
      <c r="AU53" s="278"/>
      <c r="AV53" s="279">
        <f t="shared" si="21"/>
        <v>0</v>
      </c>
      <c r="AW53" s="278"/>
      <c r="AX53" s="271"/>
      <c r="AY53" s="272"/>
      <c r="AZ53" s="272"/>
      <c r="BA53" s="272"/>
      <c r="BB53" s="273"/>
    </row>
    <row r="54" spans="2:54" ht="20.25" customHeight="1" x14ac:dyDescent="0.4">
      <c r="B54" s="118"/>
      <c r="C54" s="246" t="s">
        <v>72</v>
      </c>
      <c r="D54" s="247"/>
      <c r="E54" s="248"/>
      <c r="F54" s="113"/>
      <c r="G54" s="115"/>
      <c r="H54" s="255" t="s">
        <v>89</v>
      </c>
      <c r="I54" s="338" t="s">
        <v>78</v>
      </c>
      <c r="J54" s="339"/>
      <c r="K54" s="339"/>
      <c r="L54" s="340"/>
      <c r="M54" s="21" t="s">
        <v>15</v>
      </c>
      <c r="N54" s="28"/>
      <c r="O54" s="28"/>
      <c r="P54" s="16"/>
      <c r="Q54" s="54"/>
      <c r="R54" s="184" t="s">
        <v>146</v>
      </c>
      <c r="S54" s="185"/>
      <c r="T54" s="185"/>
      <c r="U54" s="185"/>
      <c r="V54" s="185"/>
      <c r="W54" s="185" t="s">
        <v>104</v>
      </c>
      <c r="X54" s="186"/>
      <c r="Y54" s="184" t="s">
        <v>146</v>
      </c>
      <c r="Z54" s="185"/>
      <c r="AA54" s="185"/>
      <c r="AB54" s="185"/>
      <c r="AC54" s="185"/>
      <c r="AD54" s="185" t="s">
        <v>104</v>
      </c>
      <c r="AE54" s="186"/>
      <c r="AF54" s="184" t="s">
        <v>146</v>
      </c>
      <c r="AG54" s="185"/>
      <c r="AH54" s="185"/>
      <c r="AI54" s="185"/>
      <c r="AJ54" s="185"/>
      <c r="AK54" s="185" t="s">
        <v>104</v>
      </c>
      <c r="AL54" s="186"/>
      <c r="AM54" s="184" t="s">
        <v>146</v>
      </c>
      <c r="AN54" s="185"/>
      <c r="AO54" s="185"/>
      <c r="AP54" s="185"/>
      <c r="AQ54" s="185"/>
      <c r="AR54" s="185" t="s">
        <v>104</v>
      </c>
      <c r="AS54" s="186"/>
      <c r="AT54" s="258"/>
      <c r="AU54" s="259"/>
      <c r="AV54" s="264"/>
      <c r="AW54" s="259"/>
      <c r="AX54" s="265"/>
      <c r="AY54" s="266"/>
      <c r="AZ54" s="266"/>
      <c r="BA54" s="266"/>
      <c r="BB54" s="267"/>
    </row>
    <row r="55" spans="2:54" ht="20.25" customHeight="1" x14ac:dyDescent="0.4">
      <c r="B55" s="114">
        <f>B52+1</f>
        <v>13</v>
      </c>
      <c r="C55" s="249"/>
      <c r="D55" s="250"/>
      <c r="E55" s="251"/>
      <c r="F55" s="113" t="str">
        <f>C54</f>
        <v>介護従業者</v>
      </c>
      <c r="G55" s="115"/>
      <c r="H55" s="256"/>
      <c r="I55" s="341"/>
      <c r="J55" s="342"/>
      <c r="K55" s="342"/>
      <c r="L55" s="343"/>
      <c r="M55" s="23" t="s">
        <v>62</v>
      </c>
      <c r="N55" s="24"/>
      <c r="O55" s="24"/>
      <c r="P55" s="19"/>
      <c r="Q55" s="49"/>
      <c r="R55" s="178">
        <f>IF(R54="","",VLOOKUP(R54,'【記載例】シフト記号表（勤務時間帯）'!$D$6:$X$47,21,FALSE))</f>
        <v>6</v>
      </c>
      <c r="S55" s="179" t="str">
        <f>IF(S54="","",VLOOKUP(S54,'【記載例】シフト記号表（勤務時間帯）'!$D$6:$X$47,21,FALSE))</f>
        <v/>
      </c>
      <c r="T55" s="179" t="str">
        <f>IF(T54="","",VLOOKUP(T54,'【記載例】シフト記号表（勤務時間帯）'!$D$6:$X$47,21,FALSE))</f>
        <v/>
      </c>
      <c r="U55" s="179" t="str">
        <f>IF(U54="","",VLOOKUP(U54,'【記載例】シフト記号表（勤務時間帯）'!$D$6:$X$47,21,FALSE))</f>
        <v/>
      </c>
      <c r="V55" s="179" t="str">
        <f>IF(V54="","",VLOOKUP(V54,'【記載例】シフト記号表（勤務時間帯）'!$D$6:$X$47,21,FALSE))</f>
        <v/>
      </c>
      <c r="W55" s="179">
        <f>IF(W54="","",VLOOKUP(W54,'【記載例】シフト記号表（勤務時間帯）'!$D$6:$X$47,21,FALSE))</f>
        <v>6</v>
      </c>
      <c r="X55" s="180" t="str">
        <f>IF(X54="","",VLOOKUP(X54,'【記載例】シフト記号表（勤務時間帯）'!$D$6:$X$47,21,FALSE))</f>
        <v/>
      </c>
      <c r="Y55" s="178">
        <f>IF(Y54="","",VLOOKUP(Y54,'【記載例】シフト記号表（勤務時間帯）'!$D$6:$X$47,21,FALSE))</f>
        <v>6</v>
      </c>
      <c r="Z55" s="179" t="str">
        <f>IF(Z54="","",VLOOKUP(Z54,'【記載例】シフト記号表（勤務時間帯）'!$D$6:$X$47,21,FALSE))</f>
        <v/>
      </c>
      <c r="AA55" s="179" t="str">
        <f>IF(AA54="","",VLOOKUP(AA54,'【記載例】シフト記号表（勤務時間帯）'!$D$6:$X$47,21,FALSE))</f>
        <v/>
      </c>
      <c r="AB55" s="179" t="str">
        <f>IF(AB54="","",VLOOKUP(AB54,'【記載例】シフト記号表（勤務時間帯）'!$D$6:$X$47,21,FALSE))</f>
        <v/>
      </c>
      <c r="AC55" s="179" t="str">
        <f>IF(AC54="","",VLOOKUP(AC54,'【記載例】シフト記号表（勤務時間帯）'!$D$6:$X$47,21,FALSE))</f>
        <v/>
      </c>
      <c r="AD55" s="179">
        <f>IF(AD54="","",VLOOKUP(AD54,'【記載例】シフト記号表（勤務時間帯）'!$D$6:$X$47,21,FALSE))</f>
        <v>6</v>
      </c>
      <c r="AE55" s="180" t="str">
        <f>IF(AE54="","",VLOOKUP(AE54,'【記載例】シフト記号表（勤務時間帯）'!$D$6:$X$47,21,FALSE))</f>
        <v/>
      </c>
      <c r="AF55" s="178">
        <f>IF(AF54="","",VLOOKUP(AF54,'【記載例】シフト記号表（勤務時間帯）'!$D$6:$X$47,21,FALSE))</f>
        <v>6</v>
      </c>
      <c r="AG55" s="179" t="str">
        <f>IF(AG54="","",VLOOKUP(AG54,'【記載例】シフト記号表（勤務時間帯）'!$D$6:$X$47,21,FALSE))</f>
        <v/>
      </c>
      <c r="AH55" s="179" t="str">
        <f>IF(AH54="","",VLOOKUP(AH54,'【記載例】シフト記号表（勤務時間帯）'!$D$6:$X$47,21,FALSE))</f>
        <v/>
      </c>
      <c r="AI55" s="179" t="str">
        <f>IF(AI54="","",VLOOKUP(AI54,'【記載例】シフト記号表（勤務時間帯）'!$D$6:$X$47,21,FALSE))</f>
        <v/>
      </c>
      <c r="AJ55" s="179" t="str">
        <f>IF(AJ54="","",VLOOKUP(AJ54,'【記載例】シフト記号表（勤務時間帯）'!$D$6:$X$47,21,FALSE))</f>
        <v/>
      </c>
      <c r="AK55" s="179">
        <f>IF(AK54="","",VLOOKUP(AK54,'【記載例】シフト記号表（勤務時間帯）'!$D$6:$X$47,21,FALSE))</f>
        <v>6</v>
      </c>
      <c r="AL55" s="180" t="str">
        <f>IF(AL54="","",VLOOKUP(AL54,'【記載例】シフト記号表（勤務時間帯）'!$D$6:$X$47,21,FALSE))</f>
        <v/>
      </c>
      <c r="AM55" s="178">
        <f>IF(AM54="","",VLOOKUP(AM54,'【記載例】シフト記号表（勤務時間帯）'!$D$6:$X$47,21,FALSE))</f>
        <v>6</v>
      </c>
      <c r="AN55" s="179" t="str">
        <f>IF(AN54="","",VLOOKUP(AN54,'【記載例】シフト記号表（勤務時間帯）'!$D$6:$X$47,21,FALSE))</f>
        <v/>
      </c>
      <c r="AO55" s="179" t="str">
        <f>IF(AO54="","",VLOOKUP(AO54,'【記載例】シフト記号表（勤務時間帯）'!$D$6:$X$47,21,FALSE))</f>
        <v/>
      </c>
      <c r="AP55" s="179" t="str">
        <f>IF(AP54="","",VLOOKUP(AP54,'【記載例】シフト記号表（勤務時間帯）'!$D$6:$X$47,21,FALSE))</f>
        <v/>
      </c>
      <c r="AQ55" s="179" t="str">
        <f>IF(AQ54="","",VLOOKUP(AQ54,'【記載例】シフト記号表（勤務時間帯）'!$D$6:$X$47,21,FALSE))</f>
        <v/>
      </c>
      <c r="AR55" s="179">
        <f>IF(AR54="","",VLOOKUP(AR54,'【記載例】シフト記号表（勤務時間帯）'!$D$6:$X$47,21,FALSE))</f>
        <v>6</v>
      </c>
      <c r="AS55" s="180" t="str">
        <f>IF(AS54="","",VLOOKUP(AS54,'【記載例】シフト記号表（勤務時間帯）'!$D$6:$X$47,21,FALSE))</f>
        <v/>
      </c>
      <c r="AT55" s="274">
        <f t="shared" ref="AT55:AT56" si="22">SUM(R55:AS55)</f>
        <v>48</v>
      </c>
      <c r="AU55" s="275"/>
      <c r="AV55" s="276">
        <f t="shared" ref="AV55:AV56" si="23">AT55/4</f>
        <v>12</v>
      </c>
      <c r="AW55" s="275"/>
      <c r="AX55" s="268"/>
      <c r="AY55" s="269"/>
      <c r="AZ55" s="269"/>
      <c r="BA55" s="269"/>
      <c r="BB55" s="270"/>
    </row>
    <row r="56" spans="2:54" ht="20.25" customHeight="1" x14ac:dyDescent="0.4">
      <c r="B56" s="116"/>
      <c r="C56" s="260"/>
      <c r="D56" s="261"/>
      <c r="E56" s="262"/>
      <c r="F56" s="156"/>
      <c r="G56" s="117" t="str">
        <f>C54</f>
        <v>介護従業者</v>
      </c>
      <c r="H56" s="263"/>
      <c r="I56" s="344"/>
      <c r="J56" s="345"/>
      <c r="K56" s="345"/>
      <c r="L56" s="346"/>
      <c r="M56" s="37" t="s">
        <v>63</v>
      </c>
      <c r="N56" s="38"/>
      <c r="O56" s="38"/>
      <c r="P56" s="39"/>
      <c r="Q56" s="55"/>
      <c r="R56" s="181" t="str">
        <f>IF(R54="","",VLOOKUP(R54,'【記載例】シフト記号表（勤務時間帯）'!$D$6:$Z$47,23,FALSE))</f>
        <v>-</v>
      </c>
      <c r="S56" s="182" t="str">
        <f>IF(S54="","",VLOOKUP(S54,'【記載例】シフト記号表（勤務時間帯）'!$D$6:$Z$47,23,FALSE))</f>
        <v/>
      </c>
      <c r="T56" s="182" t="str">
        <f>IF(T54="","",VLOOKUP(T54,'【記載例】シフト記号表（勤務時間帯）'!$D$6:$Z$47,23,FALSE))</f>
        <v/>
      </c>
      <c r="U56" s="182" t="str">
        <f>IF(U54="","",VLOOKUP(U54,'【記載例】シフト記号表（勤務時間帯）'!$D$6:$Z$47,23,FALSE))</f>
        <v/>
      </c>
      <c r="V56" s="182" t="str">
        <f>IF(V54="","",VLOOKUP(V54,'【記載例】シフト記号表（勤務時間帯）'!$D$6:$Z$47,23,FALSE))</f>
        <v/>
      </c>
      <c r="W56" s="182" t="str">
        <f>IF(W54="","",VLOOKUP(W54,'【記載例】シフト記号表（勤務時間帯）'!$D$6:$Z$47,23,FALSE))</f>
        <v>-</v>
      </c>
      <c r="X56" s="183" t="str">
        <f>IF(X54="","",VLOOKUP(X54,'【記載例】シフト記号表（勤務時間帯）'!$D$6:$Z$47,23,FALSE))</f>
        <v/>
      </c>
      <c r="Y56" s="181" t="str">
        <f>IF(Y54="","",VLOOKUP(Y54,'【記載例】シフト記号表（勤務時間帯）'!$D$6:$Z$47,23,FALSE))</f>
        <v>-</v>
      </c>
      <c r="Z56" s="182" t="str">
        <f>IF(Z54="","",VLOOKUP(Z54,'【記載例】シフト記号表（勤務時間帯）'!$D$6:$Z$47,23,FALSE))</f>
        <v/>
      </c>
      <c r="AA56" s="182" t="str">
        <f>IF(AA54="","",VLOOKUP(AA54,'【記載例】シフト記号表（勤務時間帯）'!$D$6:$Z$47,23,FALSE))</f>
        <v/>
      </c>
      <c r="AB56" s="182" t="str">
        <f>IF(AB54="","",VLOOKUP(AB54,'【記載例】シフト記号表（勤務時間帯）'!$D$6:$Z$47,23,FALSE))</f>
        <v/>
      </c>
      <c r="AC56" s="182" t="str">
        <f>IF(AC54="","",VLOOKUP(AC54,'【記載例】シフト記号表（勤務時間帯）'!$D$6:$Z$47,23,FALSE))</f>
        <v/>
      </c>
      <c r="AD56" s="182" t="str">
        <f>IF(AD54="","",VLOOKUP(AD54,'【記載例】シフト記号表（勤務時間帯）'!$D$6:$Z$47,23,FALSE))</f>
        <v>-</v>
      </c>
      <c r="AE56" s="183" t="str">
        <f>IF(AE54="","",VLOOKUP(AE54,'【記載例】シフト記号表（勤務時間帯）'!$D$6:$Z$47,23,FALSE))</f>
        <v/>
      </c>
      <c r="AF56" s="181" t="str">
        <f>IF(AF54="","",VLOOKUP(AF54,'【記載例】シフト記号表（勤務時間帯）'!$D$6:$Z$47,23,FALSE))</f>
        <v>-</v>
      </c>
      <c r="AG56" s="182" t="str">
        <f>IF(AG54="","",VLOOKUP(AG54,'【記載例】シフト記号表（勤務時間帯）'!$D$6:$Z$47,23,FALSE))</f>
        <v/>
      </c>
      <c r="AH56" s="182" t="str">
        <f>IF(AH54="","",VLOOKUP(AH54,'【記載例】シフト記号表（勤務時間帯）'!$D$6:$Z$47,23,FALSE))</f>
        <v/>
      </c>
      <c r="AI56" s="182" t="str">
        <f>IF(AI54="","",VLOOKUP(AI54,'【記載例】シフト記号表（勤務時間帯）'!$D$6:$Z$47,23,FALSE))</f>
        <v/>
      </c>
      <c r="AJ56" s="182" t="str">
        <f>IF(AJ54="","",VLOOKUP(AJ54,'【記載例】シフト記号表（勤務時間帯）'!$D$6:$Z$47,23,FALSE))</f>
        <v/>
      </c>
      <c r="AK56" s="182" t="str">
        <f>IF(AK54="","",VLOOKUP(AK54,'【記載例】シフト記号表（勤務時間帯）'!$D$6:$Z$47,23,FALSE))</f>
        <v>-</v>
      </c>
      <c r="AL56" s="183" t="str">
        <f>IF(AL54="","",VLOOKUP(AL54,'【記載例】シフト記号表（勤務時間帯）'!$D$6:$Z$47,23,FALSE))</f>
        <v/>
      </c>
      <c r="AM56" s="181" t="str">
        <f>IF(AM54="","",VLOOKUP(AM54,'【記載例】シフト記号表（勤務時間帯）'!$D$6:$Z$47,23,FALSE))</f>
        <v>-</v>
      </c>
      <c r="AN56" s="182" t="str">
        <f>IF(AN54="","",VLOOKUP(AN54,'【記載例】シフト記号表（勤務時間帯）'!$D$6:$Z$47,23,FALSE))</f>
        <v/>
      </c>
      <c r="AO56" s="182" t="str">
        <f>IF(AO54="","",VLOOKUP(AO54,'【記載例】シフト記号表（勤務時間帯）'!$D$6:$Z$47,23,FALSE))</f>
        <v/>
      </c>
      <c r="AP56" s="182" t="str">
        <f>IF(AP54="","",VLOOKUP(AP54,'【記載例】シフト記号表（勤務時間帯）'!$D$6:$Z$47,23,FALSE))</f>
        <v/>
      </c>
      <c r="AQ56" s="182" t="str">
        <f>IF(AQ54="","",VLOOKUP(AQ54,'【記載例】シフト記号表（勤務時間帯）'!$D$6:$Z$47,23,FALSE))</f>
        <v/>
      </c>
      <c r="AR56" s="182" t="str">
        <f>IF(AR54="","",VLOOKUP(AR54,'【記載例】シフト記号表（勤務時間帯）'!$D$6:$Z$47,23,FALSE))</f>
        <v>-</v>
      </c>
      <c r="AS56" s="183" t="str">
        <f>IF(AS54="","",VLOOKUP(AS54,'【記載例】シフト記号表（勤務時間帯）'!$D$6:$Z$47,23,FALSE))</f>
        <v/>
      </c>
      <c r="AT56" s="277">
        <f t="shared" si="22"/>
        <v>0</v>
      </c>
      <c r="AU56" s="278"/>
      <c r="AV56" s="279">
        <f t="shared" si="23"/>
        <v>0</v>
      </c>
      <c r="AW56" s="278"/>
      <c r="AX56" s="271"/>
      <c r="AY56" s="272"/>
      <c r="AZ56" s="272"/>
      <c r="BA56" s="272"/>
      <c r="BB56" s="273"/>
    </row>
    <row r="57" spans="2:54" ht="20.25" customHeight="1" x14ac:dyDescent="0.4">
      <c r="B57" s="118"/>
      <c r="C57" s="246" t="s">
        <v>72</v>
      </c>
      <c r="D57" s="247"/>
      <c r="E57" s="248"/>
      <c r="F57" s="113"/>
      <c r="G57" s="115"/>
      <c r="H57" s="255" t="s">
        <v>89</v>
      </c>
      <c r="I57" s="338" t="s">
        <v>78</v>
      </c>
      <c r="J57" s="339"/>
      <c r="K57" s="339"/>
      <c r="L57" s="340"/>
      <c r="M57" s="21" t="s">
        <v>15</v>
      </c>
      <c r="N57" s="28"/>
      <c r="O57" s="28"/>
      <c r="P57" s="16"/>
      <c r="Q57" s="54"/>
      <c r="R57" s="184" t="s">
        <v>107</v>
      </c>
      <c r="S57" s="185" t="s">
        <v>107</v>
      </c>
      <c r="T57" s="185" t="s">
        <v>147</v>
      </c>
      <c r="U57" s="185"/>
      <c r="V57" s="185"/>
      <c r="W57" s="185"/>
      <c r="X57" s="186" t="s">
        <v>107</v>
      </c>
      <c r="Y57" s="184" t="s">
        <v>147</v>
      </c>
      <c r="Z57" s="185" t="s">
        <v>107</v>
      </c>
      <c r="AA57" s="185" t="s">
        <v>107</v>
      </c>
      <c r="AB57" s="185"/>
      <c r="AC57" s="185"/>
      <c r="AD57" s="185"/>
      <c r="AE57" s="186" t="s">
        <v>147</v>
      </c>
      <c r="AF57" s="184" t="s">
        <v>107</v>
      </c>
      <c r="AG57" s="185" t="s">
        <v>107</v>
      </c>
      <c r="AH57" s="185" t="s">
        <v>107</v>
      </c>
      <c r="AI57" s="185"/>
      <c r="AJ57" s="185"/>
      <c r="AK57" s="185"/>
      <c r="AL57" s="186" t="s">
        <v>107</v>
      </c>
      <c r="AM57" s="184" t="s">
        <v>147</v>
      </c>
      <c r="AN57" s="185" t="s">
        <v>107</v>
      </c>
      <c r="AO57" s="185" t="s">
        <v>107</v>
      </c>
      <c r="AP57" s="185"/>
      <c r="AQ57" s="185"/>
      <c r="AR57" s="185"/>
      <c r="AS57" s="186" t="s">
        <v>107</v>
      </c>
      <c r="AT57" s="258"/>
      <c r="AU57" s="259"/>
      <c r="AV57" s="264"/>
      <c r="AW57" s="259"/>
      <c r="AX57" s="265"/>
      <c r="AY57" s="266"/>
      <c r="AZ57" s="266"/>
      <c r="BA57" s="266"/>
      <c r="BB57" s="267"/>
    </row>
    <row r="58" spans="2:54" ht="20.25" customHeight="1" x14ac:dyDescent="0.4">
      <c r="B58" s="114">
        <f>B55+1</f>
        <v>14</v>
      </c>
      <c r="C58" s="249"/>
      <c r="D58" s="250"/>
      <c r="E58" s="251"/>
      <c r="F58" s="113" t="str">
        <f>C57</f>
        <v>介護従業者</v>
      </c>
      <c r="G58" s="115"/>
      <c r="H58" s="256"/>
      <c r="I58" s="341"/>
      <c r="J58" s="342"/>
      <c r="K58" s="342"/>
      <c r="L58" s="343"/>
      <c r="M58" s="23" t="s">
        <v>62</v>
      </c>
      <c r="N58" s="24"/>
      <c r="O58" s="24"/>
      <c r="P58" s="19"/>
      <c r="Q58" s="49"/>
      <c r="R58" s="178">
        <f>IF(R57="","",VLOOKUP(R57,'【記載例】シフト記号表（勤務時間帯）'!$D$6:$X$47,21,FALSE))</f>
        <v>4.0000000000000018</v>
      </c>
      <c r="S58" s="179">
        <f>IF(S57="","",VLOOKUP(S57,'【記載例】シフト記号表（勤務時間帯）'!$D$6:$X$47,21,FALSE))</f>
        <v>4.0000000000000018</v>
      </c>
      <c r="T58" s="179">
        <f>IF(T57="","",VLOOKUP(T57,'【記載例】シフト記号表（勤務時間帯）'!$D$6:$X$47,21,FALSE))</f>
        <v>4.0000000000000018</v>
      </c>
      <c r="U58" s="179" t="str">
        <f>IF(U57="","",VLOOKUP(U57,'【記載例】シフト記号表（勤務時間帯）'!$D$6:$X$47,21,FALSE))</f>
        <v/>
      </c>
      <c r="V58" s="179" t="str">
        <f>IF(V57="","",VLOOKUP(V57,'【記載例】シフト記号表（勤務時間帯）'!$D$6:$X$47,21,FALSE))</f>
        <v/>
      </c>
      <c r="W58" s="179" t="str">
        <f>IF(W57="","",VLOOKUP(W57,'【記載例】シフト記号表（勤務時間帯）'!$D$6:$X$47,21,FALSE))</f>
        <v/>
      </c>
      <c r="X58" s="180">
        <f>IF(X57="","",VLOOKUP(X57,'【記載例】シフト記号表（勤務時間帯）'!$D$6:$X$47,21,FALSE))</f>
        <v>4.0000000000000018</v>
      </c>
      <c r="Y58" s="178">
        <f>IF(Y57="","",VLOOKUP(Y57,'【記載例】シフト記号表（勤務時間帯）'!$D$6:$X$47,21,FALSE))</f>
        <v>4.0000000000000018</v>
      </c>
      <c r="Z58" s="179">
        <f>IF(Z57="","",VLOOKUP(Z57,'【記載例】シフト記号表（勤務時間帯）'!$D$6:$X$47,21,FALSE))</f>
        <v>4.0000000000000018</v>
      </c>
      <c r="AA58" s="179">
        <f>IF(AA57="","",VLOOKUP(AA57,'【記載例】シフト記号表（勤務時間帯）'!$D$6:$X$47,21,FALSE))</f>
        <v>4.0000000000000018</v>
      </c>
      <c r="AB58" s="179" t="str">
        <f>IF(AB57="","",VLOOKUP(AB57,'【記載例】シフト記号表（勤務時間帯）'!$D$6:$X$47,21,FALSE))</f>
        <v/>
      </c>
      <c r="AC58" s="179" t="str">
        <f>IF(AC57="","",VLOOKUP(AC57,'【記載例】シフト記号表（勤務時間帯）'!$D$6:$X$47,21,FALSE))</f>
        <v/>
      </c>
      <c r="AD58" s="179" t="str">
        <f>IF(AD57="","",VLOOKUP(AD57,'【記載例】シフト記号表（勤務時間帯）'!$D$6:$X$47,21,FALSE))</f>
        <v/>
      </c>
      <c r="AE58" s="180">
        <f>IF(AE57="","",VLOOKUP(AE57,'【記載例】シフト記号表（勤務時間帯）'!$D$6:$X$47,21,FALSE))</f>
        <v>4.0000000000000018</v>
      </c>
      <c r="AF58" s="178">
        <f>IF(AF57="","",VLOOKUP(AF57,'【記載例】シフト記号表（勤務時間帯）'!$D$6:$X$47,21,FALSE))</f>
        <v>4.0000000000000018</v>
      </c>
      <c r="AG58" s="179">
        <f>IF(AG57="","",VLOOKUP(AG57,'【記載例】シフト記号表（勤務時間帯）'!$D$6:$X$47,21,FALSE))</f>
        <v>4.0000000000000018</v>
      </c>
      <c r="AH58" s="179">
        <f>IF(AH57="","",VLOOKUP(AH57,'【記載例】シフト記号表（勤務時間帯）'!$D$6:$X$47,21,FALSE))</f>
        <v>4.0000000000000018</v>
      </c>
      <c r="AI58" s="179" t="str">
        <f>IF(AI57="","",VLOOKUP(AI57,'【記載例】シフト記号表（勤務時間帯）'!$D$6:$X$47,21,FALSE))</f>
        <v/>
      </c>
      <c r="AJ58" s="179" t="str">
        <f>IF(AJ57="","",VLOOKUP(AJ57,'【記載例】シフト記号表（勤務時間帯）'!$D$6:$X$47,21,FALSE))</f>
        <v/>
      </c>
      <c r="AK58" s="179" t="str">
        <f>IF(AK57="","",VLOOKUP(AK57,'【記載例】シフト記号表（勤務時間帯）'!$D$6:$X$47,21,FALSE))</f>
        <v/>
      </c>
      <c r="AL58" s="180">
        <f>IF(AL57="","",VLOOKUP(AL57,'【記載例】シフト記号表（勤務時間帯）'!$D$6:$X$47,21,FALSE))</f>
        <v>4.0000000000000018</v>
      </c>
      <c r="AM58" s="178">
        <f>IF(AM57="","",VLOOKUP(AM57,'【記載例】シフト記号表（勤務時間帯）'!$D$6:$X$47,21,FALSE))</f>
        <v>4.0000000000000018</v>
      </c>
      <c r="AN58" s="179">
        <f>IF(AN57="","",VLOOKUP(AN57,'【記載例】シフト記号表（勤務時間帯）'!$D$6:$X$47,21,FALSE))</f>
        <v>4.0000000000000018</v>
      </c>
      <c r="AO58" s="179">
        <f>IF(AO57="","",VLOOKUP(AO57,'【記載例】シフト記号表（勤務時間帯）'!$D$6:$X$47,21,FALSE))</f>
        <v>4.0000000000000018</v>
      </c>
      <c r="AP58" s="179" t="str">
        <f>IF(AP57="","",VLOOKUP(AP57,'【記載例】シフト記号表（勤務時間帯）'!$D$6:$X$47,21,FALSE))</f>
        <v/>
      </c>
      <c r="AQ58" s="179" t="str">
        <f>IF(AQ57="","",VLOOKUP(AQ57,'【記載例】シフト記号表（勤務時間帯）'!$D$6:$X$47,21,FALSE))</f>
        <v/>
      </c>
      <c r="AR58" s="179" t="str">
        <f>IF(AR57="","",VLOOKUP(AR57,'【記載例】シフト記号表（勤務時間帯）'!$D$6:$X$47,21,FALSE))</f>
        <v/>
      </c>
      <c r="AS58" s="180">
        <f>IF(AS57="","",VLOOKUP(AS57,'【記載例】シフト記号表（勤務時間帯）'!$D$6:$X$47,21,FALSE))</f>
        <v>4.0000000000000018</v>
      </c>
      <c r="AT58" s="274">
        <f t="shared" ref="AT58:AT59" si="24">SUM(R58:AS58)</f>
        <v>64.000000000000014</v>
      </c>
      <c r="AU58" s="275"/>
      <c r="AV58" s="276">
        <f t="shared" ref="AV58:AV59" si="25">AT58/4</f>
        <v>16.000000000000004</v>
      </c>
      <c r="AW58" s="275"/>
      <c r="AX58" s="268"/>
      <c r="AY58" s="269"/>
      <c r="AZ58" s="269"/>
      <c r="BA58" s="269"/>
      <c r="BB58" s="270"/>
    </row>
    <row r="59" spans="2:54" ht="20.25" customHeight="1" x14ac:dyDescent="0.4">
      <c r="B59" s="116"/>
      <c r="C59" s="260"/>
      <c r="D59" s="261"/>
      <c r="E59" s="262"/>
      <c r="F59" s="156"/>
      <c r="G59" s="117" t="str">
        <f>C57</f>
        <v>介護従業者</v>
      </c>
      <c r="H59" s="263"/>
      <c r="I59" s="344"/>
      <c r="J59" s="345"/>
      <c r="K59" s="345"/>
      <c r="L59" s="346"/>
      <c r="M59" s="37" t="s">
        <v>63</v>
      </c>
      <c r="N59" s="38"/>
      <c r="O59" s="38"/>
      <c r="P59" s="39"/>
      <c r="Q59" s="55"/>
      <c r="R59" s="181" t="str">
        <f>IF(R57="","",VLOOKUP(R57,'【記載例】シフト記号表（勤務時間帯）'!$D$6:$Z$47,23,FALSE))</f>
        <v>-</v>
      </c>
      <c r="S59" s="182" t="str">
        <f>IF(S57="","",VLOOKUP(S57,'【記載例】シフト記号表（勤務時間帯）'!$D$6:$Z$47,23,FALSE))</f>
        <v>-</v>
      </c>
      <c r="T59" s="182" t="str">
        <f>IF(T57="","",VLOOKUP(T57,'【記載例】シフト記号表（勤務時間帯）'!$D$6:$Z$47,23,FALSE))</f>
        <v>-</v>
      </c>
      <c r="U59" s="182" t="str">
        <f>IF(U57="","",VLOOKUP(U57,'【記載例】シフト記号表（勤務時間帯）'!$D$6:$Z$47,23,FALSE))</f>
        <v/>
      </c>
      <c r="V59" s="182" t="str">
        <f>IF(V57="","",VLOOKUP(V57,'【記載例】シフト記号表（勤務時間帯）'!$D$6:$Z$47,23,FALSE))</f>
        <v/>
      </c>
      <c r="W59" s="182" t="str">
        <f>IF(W57="","",VLOOKUP(W57,'【記載例】シフト記号表（勤務時間帯）'!$D$6:$Z$47,23,FALSE))</f>
        <v/>
      </c>
      <c r="X59" s="183" t="str">
        <f>IF(X57="","",VLOOKUP(X57,'【記載例】シフト記号表（勤務時間帯）'!$D$6:$Z$47,23,FALSE))</f>
        <v>-</v>
      </c>
      <c r="Y59" s="181" t="str">
        <f>IF(Y57="","",VLOOKUP(Y57,'【記載例】シフト記号表（勤務時間帯）'!$D$6:$Z$47,23,FALSE))</f>
        <v>-</v>
      </c>
      <c r="Z59" s="182" t="str">
        <f>IF(Z57="","",VLOOKUP(Z57,'【記載例】シフト記号表（勤務時間帯）'!$D$6:$Z$47,23,FALSE))</f>
        <v>-</v>
      </c>
      <c r="AA59" s="182" t="str">
        <f>IF(AA57="","",VLOOKUP(AA57,'【記載例】シフト記号表（勤務時間帯）'!$D$6:$Z$47,23,FALSE))</f>
        <v>-</v>
      </c>
      <c r="AB59" s="182" t="str">
        <f>IF(AB57="","",VLOOKUP(AB57,'【記載例】シフト記号表（勤務時間帯）'!$D$6:$Z$47,23,FALSE))</f>
        <v/>
      </c>
      <c r="AC59" s="182" t="str">
        <f>IF(AC57="","",VLOOKUP(AC57,'【記載例】シフト記号表（勤務時間帯）'!$D$6:$Z$47,23,FALSE))</f>
        <v/>
      </c>
      <c r="AD59" s="182" t="str">
        <f>IF(AD57="","",VLOOKUP(AD57,'【記載例】シフト記号表（勤務時間帯）'!$D$6:$Z$47,23,FALSE))</f>
        <v/>
      </c>
      <c r="AE59" s="183" t="str">
        <f>IF(AE57="","",VLOOKUP(AE57,'【記載例】シフト記号表（勤務時間帯）'!$D$6:$Z$47,23,FALSE))</f>
        <v>-</v>
      </c>
      <c r="AF59" s="181" t="str">
        <f>IF(AF57="","",VLOOKUP(AF57,'【記載例】シフト記号表（勤務時間帯）'!$D$6:$Z$47,23,FALSE))</f>
        <v>-</v>
      </c>
      <c r="AG59" s="182" t="str">
        <f>IF(AG57="","",VLOOKUP(AG57,'【記載例】シフト記号表（勤務時間帯）'!$D$6:$Z$47,23,FALSE))</f>
        <v>-</v>
      </c>
      <c r="AH59" s="182" t="str">
        <f>IF(AH57="","",VLOOKUP(AH57,'【記載例】シフト記号表（勤務時間帯）'!$D$6:$Z$47,23,FALSE))</f>
        <v>-</v>
      </c>
      <c r="AI59" s="182" t="str">
        <f>IF(AI57="","",VLOOKUP(AI57,'【記載例】シフト記号表（勤務時間帯）'!$D$6:$Z$47,23,FALSE))</f>
        <v/>
      </c>
      <c r="AJ59" s="182" t="str">
        <f>IF(AJ57="","",VLOOKUP(AJ57,'【記載例】シフト記号表（勤務時間帯）'!$D$6:$Z$47,23,FALSE))</f>
        <v/>
      </c>
      <c r="AK59" s="182" t="str">
        <f>IF(AK57="","",VLOOKUP(AK57,'【記載例】シフト記号表（勤務時間帯）'!$D$6:$Z$47,23,FALSE))</f>
        <v/>
      </c>
      <c r="AL59" s="183" t="str">
        <f>IF(AL57="","",VLOOKUP(AL57,'【記載例】シフト記号表（勤務時間帯）'!$D$6:$Z$47,23,FALSE))</f>
        <v>-</v>
      </c>
      <c r="AM59" s="181" t="str">
        <f>IF(AM57="","",VLOOKUP(AM57,'【記載例】シフト記号表（勤務時間帯）'!$D$6:$Z$47,23,FALSE))</f>
        <v>-</v>
      </c>
      <c r="AN59" s="182" t="str">
        <f>IF(AN57="","",VLOOKUP(AN57,'【記載例】シフト記号表（勤務時間帯）'!$D$6:$Z$47,23,FALSE))</f>
        <v>-</v>
      </c>
      <c r="AO59" s="182" t="str">
        <f>IF(AO57="","",VLOOKUP(AO57,'【記載例】シフト記号表（勤務時間帯）'!$D$6:$Z$47,23,FALSE))</f>
        <v>-</v>
      </c>
      <c r="AP59" s="182" t="str">
        <f>IF(AP57="","",VLOOKUP(AP57,'【記載例】シフト記号表（勤務時間帯）'!$D$6:$Z$47,23,FALSE))</f>
        <v/>
      </c>
      <c r="AQ59" s="182" t="str">
        <f>IF(AQ57="","",VLOOKUP(AQ57,'【記載例】シフト記号表（勤務時間帯）'!$D$6:$Z$47,23,FALSE))</f>
        <v/>
      </c>
      <c r="AR59" s="182" t="str">
        <f>IF(AR57="","",VLOOKUP(AR57,'【記載例】シフト記号表（勤務時間帯）'!$D$6:$Z$47,23,FALSE))</f>
        <v/>
      </c>
      <c r="AS59" s="183" t="str">
        <f>IF(AS57="","",VLOOKUP(AS57,'【記載例】シフト記号表（勤務時間帯）'!$D$6:$Z$47,23,FALSE))</f>
        <v>-</v>
      </c>
      <c r="AT59" s="277">
        <f t="shared" si="24"/>
        <v>0</v>
      </c>
      <c r="AU59" s="278"/>
      <c r="AV59" s="279">
        <f t="shared" si="25"/>
        <v>0</v>
      </c>
      <c r="AW59" s="278"/>
      <c r="AX59" s="271"/>
      <c r="AY59" s="272"/>
      <c r="AZ59" s="272"/>
      <c r="BA59" s="272"/>
      <c r="BB59" s="273"/>
    </row>
    <row r="60" spans="2:54" ht="20.25" customHeight="1" x14ac:dyDescent="0.4">
      <c r="B60" s="118"/>
      <c r="C60" s="246" t="s">
        <v>72</v>
      </c>
      <c r="D60" s="247"/>
      <c r="E60" s="248"/>
      <c r="F60" s="113"/>
      <c r="G60" s="115"/>
      <c r="H60" s="255" t="s">
        <v>89</v>
      </c>
      <c r="I60" s="338" t="s">
        <v>78</v>
      </c>
      <c r="J60" s="339"/>
      <c r="K60" s="339"/>
      <c r="L60" s="340"/>
      <c r="M60" s="21" t="s">
        <v>15</v>
      </c>
      <c r="N60" s="28"/>
      <c r="O60" s="28"/>
      <c r="P60" s="16"/>
      <c r="Q60" s="54"/>
      <c r="R60" s="184" t="s">
        <v>148</v>
      </c>
      <c r="S60" s="185" t="s">
        <v>148</v>
      </c>
      <c r="T60" s="185" t="s">
        <v>106</v>
      </c>
      <c r="U60" s="185"/>
      <c r="V60" s="185"/>
      <c r="W60" s="185"/>
      <c r="X60" s="186"/>
      <c r="Y60" s="184" t="s">
        <v>148</v>
      </c>
      <c r="Z60" s="185" t="s">
        <v>148</v>
      </c>
      <c r="AA60" s="185" t="s">
        <v>106</v>
      </c>
      <c r="AB60" s="185"/>
      <c r="AC60" s="185"/>
      <c r="AD60" s="185"/>
      <c r="AE60" s="186"/>
      <c r="AF60" s="184" t="s">
        <v>148</v>
      </c>
      <c r="AG60" s="185" t="s">
        <v>106</v>
      </c>
      <c r="AH60" s="185" t="s">
        <v>106</v>
      </c>
      <c r="AI60" s="185"/>
      <c r="AJ60" s="185"/>
      <c r="AK60" s="185"/>
      <c r="AL60" s="186"/>
      <c r="AM60" s="184" t="s">
        <v>148</v>
      </c>
      <c r="AN60" s="185" t="s">
        <v>148</v>
      </c>
      <c r="AO60" s="185" t="s">
        <v>106</v>
      </c>
      <c r="AP60" s="185"/>
      <c r="AQ60" s="185"/>
      <c r="AR60" s="185"/>
      <c r="AS60" s="186"/>
      <c r="AT60" s="258"/>
      <c r="AU60" s="259"/>
      <c r="AV60" s="264"/>
      <c r="AW60" s="259"/>
      <c r="AX60" s="265"/>
      <c r="AY60" s="266"/>
      <c r="AZ60" s="266"/>
      <c r="BA60" s="266"/>
      <c r="BB60" s="267"/>
    </row>
    <row r="61" spans="2:54" ht="20.25" customHeight="1" x14ac:dyDescent="0.4">
      <c r="B61" s="114">
        <f>B58+1</f>
        <v>15</v>
      </c>
      <c r="C61" s="249"/>
      <c r="D61" s="250"/>
      <c r="E61" s="251"/>
      <c r="F61" s="113" t="str">
        <f>C60</f>
        <v>介護従業者</v>
      </c>
      <c r="G61" s="115"/>
      <c r="H61" s="256"/>
      <c r="I61" s="341"/>
      <c r="J61" s="342"/>
      <c r="K61" s="342"/>
      <c r="L61" s="343"/>
      <c r="M61" s="23" t="s">
        <v>62</v>
      </c>
      <c r="N61" s="24"/>
      <c r="O61" s="24"/>
      <c r="P61" s="19"/>
      <c r="Q61" s="49"/>
      <c r="R61" s="178">
        <f>IF(R60="","",VLOOKUP(R60,'【記載例】シフト記号表（勤務時間帯）'!$D$6:$X$47,21,FALSE))</f>
        <v>2.4999999999999991</v>
      </c>
      <c r="S61" s="179">
        <f>IF(S60="","",VLOOKUP(S60,'【記載例】シフト記号表（勤務時間帯）'!$D$6:$X$47,21,FALSE))</f>
        <v>2.4999999999999991</v>
      </c>
      <c r="T61" s="179">
        <f>IF(T60="","",VLOOKUP(T60,'【記載例】シフト記号表（勤務時間帯）'!$D$6:$X$47,21,FALSE))</f>
        <v>2.4999999999999991</v>
      </c>
      <c r="U61" s="179" t="str">
        <f>IF(U60="","",VLOOKUP(U60,'【記載例】シフト記号表（勤務時間帯）'!$D$6:$X$47,21,FALSE))</f>
        <v/>
      </c>
      <c r="V61" s="179" t="str">
        <f>IF(V60="","",VLOOKUP(V60,'【記載例】シフト記号表（勤務時間帯）'!$D$6:$X$47,21,FALSE))</f>
        <v/>
      </c>
      <c r="W61" s="179" t="str">
        <f>IF(W60="","",VLOOKUP(W60,'【記載例】シフト記号表（勤務時間帯）'!$D$6:$X$47,21,FALSE))</f>
        <v/>
      </c>
      <c r="X61" s="180" t="str">
        <f>IF(X60="","",VLOOKUP(X60,'【記載例】シフト記号表（勤務時間帯）'!$D$6:$X$47,21,FALSE))</f>
        <v/>
      </c>
      <c r="Y61" s="178">
        <f>IF(Y60="","",VLOOKUP(Y60,'【記載例】シフト記号表（勤務時間帯）'!$D$6:$X$47,21,FALSE))</f>
        <v>2.4999999999999991</v>
      </c>
      <c r="Z61" s="179">
        <f>IF(Z60="","",VLOOKUP(Z60,'【記載例】シフト記号表（勤務時間帯）'!$D$6:$X$47,21,FALSE))</f>
        <v>2.4999999999999991</v>
      </c>
      <c r="AA61" s="179">
        <f>IF(AA60="","",VLOOKUP(AA60,'【記載例】シフト記号表（勤務時間帯）'!$D$6:$X$47,21,FALSE))</f>
        <v>2.4999999999999991</v>
      </c>
      <c r="AB61" s="179" t="str">
        <f>IF(AB60="","",VLOOKUP(AB60,'【記載例】シフト記号表（勤務時間帯）'!$D$6:$X$47,21,FALSE))</f>
        <v/>
      </c>
      <c r="AC61" s="179" t="str">
        <f>IF(AC60="","",VLOOKUP(AC60,'【記載例】シフト記号表（勤務時間帯）'!$D$6:$X$47,21,FALSE))</f>
        <v/>
      </c>
      <c r="AD61" s="179" t="str">
        <f>IF(AD60="","",VLOOKUP(AD60,'【記載例】シフト記号表（勤務時間帯）'!$D$6:$X$47,21,FALSE))</f>
        <v/>
      </c>
      <c r="AE61" s="180" t="str">
        <f>IF(AE60="","",VLOOKUP(AE60,'【記載例】シフト記号表（勤務時間帯）'!$D$6:$X$47,21,FALSE))</f>
        <v/>
      </c>
      <c r="AF61" s="178">
        <f>IF(AF60="","",VLOOKUP(AF60,'【記載例】シフト記号表（勤務時間帯）'!$D$6:$X$47,21,FALSE))</f>
        <v>2.4999999999999991</v>
      </c>
      <c r="AG61" s="179">
        <f>IF(AG60="","",VLOOKUP(AG60,'【記載例】シフト記号表（勤務時間帯）'!$D$6:$X$47,21,FALSE))</f>
        <v>2.4999999999999991</v>
      </c>
      <c r="AH61" s="179">
        <f>IF(AH60="","",VLOOKUP(AH60,'【記載例】シフト記号表（勤務時間帯）'!$D$6:$X$47,21,FALSE))</f>
        <v>2.4999999999999991</v>
      </c>
      <c r="AI61" s="179" t="str">
        <f>IF(AI60="","",VLOOKUP(AI60,'【記載例】シフト記号表（勤務時間帯）'!$D$6:$X$47,21,FALSE))</f>
        <v/>
      </c>
      <c r="AJ61" s="179" t="str">
        <f>IF(AJ60="","",VLOOKUP(AJ60,'【記載例】シフト記号表（勤務時間帯）'!$D$6:$X$47,21,FALSE))</f>
        <v/>
      </c>
      <c r="AK61" s="179" t="str">
        <f>IF(AK60="","",VLOOKUP(AK60,'【記載例】シフト記号表（勤務時間帯）'!$D$6:$X$47,21,FALSE))</f>
        <v/>
      </c>
      <c r="AL61" s="180" t="str">
        <f>IF(AL60="","",VLOOKUP(AL60,'【記載例】シフト記号表（勤務時間帯）'!$D$6:$X$47,21,FALSE))</f>
        <v/>
      </c>
      <c r="AM61" s="178">
        <f>IF(AM60="","",VLOOKUP(AM60,'【記載例】シフト記号表（勤務時間帯）'!$D$6:$X$47,21,FALSE))</f>
        <v>2.4999999999999991</v>
      </c>
      <c r="AN61" s="179">
        <f>IF(AN60="","",VLOOKUP(AN60,'【記載例】シフト記号表（勤務時間帯）'!$D$6:$X$47,21,FALSE))</f>
        <v>2.4999999999999991</v>
      </c>
      <c r="AO61" s="179">
        <f>IF(AO60="","",VLOOKUP(AO60,'【記載例】シフト記号表（勤務時間帯）'!$D$6:$X$47,21,FALSE))</f>
        <v>2.4999999999999991</v>
      </c>
      <c r="AP61" s="179" t="str">
        <f>IF(AP60="","",VLOOKUP(AP60,'【記載例】シフト記号表（勤務時間帯）'!$D$6:$X$47,21,FALSE))</f>
        <v/>
      </c>
      <c r="AQ61" s="179" t="str">
        <f>IF(AQ60="","",VLOOKUP(AQ60,'【記載例】シフト記号表（勤務時間帯）'!$D$6:$X$47,21,FALSE))</f>
        <v/>
      </c>
      <c r="AR61" s="179" t="str">
        <f>IF(AR60="","",VLOOKUP(AR60,'【記載例】シフト記号表（勤務時間帯）'!$D$6:$X$47,21,FALSE))</f>
        <v/>
      </c>
      <c r="AS61" s="180" t="str">
        <f>IF(AS60="","",VLOOKUP(AS60,'【記載例】シフト記号表（勤務時間帯）'!$D$6:$X$47,21,FALSE))</f>
        <v/>
      </c>
      <c r="AT61" s="274">
        <f t="shared" ref="AT61:AT62" si="26">SUM(R61:AS61)</f>
        <v>29.999999999999996</v>
      </c>
      <c r="AU61" s="275"/>
      <c r="AV61" s="276">
        <f t="shared" ref="AV61:AV62" si="27">AT61/4</f>
        <v>7.4999999999999991</v>
      </c>
      <c r="AW61" s="275"/>
      <c r="AX61" s="268"/>
      <c r="AY61" s="269"/>
      <c r="AZ61" s="269"/>
      <c r="BA61" s="269"/>
      <c r="BB61" s="270"/>
    </row>
    <row r="62" spans="2:54" ht="20.25" customHeight="1" x14ac:dyDescent="0.4">
      <c r="B62" s="116"/>
      <c r="C62" s="260"/>
      <c r="D62" s="261"/>
      <c r="E62" s="262"/>
      <c r="F62" s="156"/>
      <c r="G62" s="117" t="str">
        <f>C60</f>
        <v>介護従業者</v>
      </c>
      <c r="H62" s="263"/>
      <c r="I62" s="344"/>
      <c r="J62" s="345"/>
      <c r="K62" s="345"/>
      <c r="L62" s="346"/>
      <c r="M62" s="37" t="s">
        <v>63</v>
      </c>
      <c r="N62" s="38"/>
      <c r="O62" s="38"/>
      <c r="P62" s="39"/>
      <c r="Q62" s="55"/>
      <c r="R62" s="181" t="str">
        <f>IF(R60="","",VLOOKUP(R60,'【記載例】シフト記号表（勤務時間帯）'!$D$6:$Z$47,23,FALSE))</f>
        <v>-</v>
      </c>
      <c r="S62" s="182" t="str">
        <f>IF(S60="","",VLOOKUP(S60,'【記載例】シフト記号表（勤務時間帯）'!$D$6:$Z$47,23,FALSE))</f>
        <v>-</v>
      </c>
      <c r="T62" s="182" t="str">
        <f>IF(T60="","",VLOOKUP(T60,'【記載例】シフト記号表（勤務時間帯）'!$D$6:$Z$47,23,FALSE))</f>
        <v>-</v>
      </c>
      <c r="U62" s="182" t="str">
        <f>IF(U60="","",VLOOKUP(U60,'【記載例】シフト記号表（勤務時間帯）'!$D$6:$Z$47,23,FALSE))</f>
        <v/>
      </c>
      <c r="V62" s="182" t="str">
        <f>IF(V60="","",VLOOKUP(V60,'【記載例】シフト記号表（勤務時間帯）'!$D$6:$Z$47,23,FALSE))</f>
        <v/>
      </c>
      <c r="W62" s="182" t="str">
        <f>IF(W60="","",VLOOKUP(W60,'【記載例】シフト記号表（勤務時間帯）'!$D$6:$Z$47,23,FALSE))</f>
        <v/>
      </c>
      <c r="X62" s="183" t="str">
        <f>IF(X60="","",VLOOKUP(X60,'【記載例】シフト記号表（勤務時間帯）'!$D$6:$Z$47,23,FALSE))</f>
        <v/>
      </c>
      <c r="Y62" s="181" t="str">
        <f>IF(Y60="","",VLOOKUP(Y60,'【記載例】シフト記号表（勤務時間帯）'!$D$6:$Z$47,23,FALSE))</f>
        <v>-</v>
      </c>
      <c r="Z62" s="182" t="str">
        <f>IF(Z60="","",VLOOKUP(Z60,'【記載例】シフト記号表（勤務時間帯）'!$D$6:$Z$47,23,FALSE))</f>
        <v>-</v>
      </c>
      <c r="AA62" s="182" t="str">
        <f>IF(AA60="","",VLOOKUP(AA60,'【記載例】シフト記号表（勤務時間帯）'!$D$6:$Z$47,23,FALSE))</f>
        <v>-</v>
      </c>
      <c r="AB62" s="182" t="str">
        <f>IF(AB60="","",VLOOKUP(AB60,'【記載例】シフト記号表（勤務時間帯）'!$D$6:$Z$47,23,FALSE))</f>
        <v/>
      </c>
      <c r="AC62" s="182" t="str">
        <f>IF(AC60="","",VLOOKUP(AC60,'【記載例】シフト記号表（勤務時間帯）'!$D$6:$Z$47,23,FALSE))</f>
        <v/>
      </c>
      <c r="AD62" s="182" t="str">
        <f>IF(AD60="","",VLOOKUP(AD60,'【記載例】シフト記号表（勤務時間帯）'!$D$6:$Z$47,23,FALSE))</f>
        <v/>
      </c>
      <c r="AE62" s="183" t="str">
        <f>IF(AE60="","",VLOOKUP(AE60,'【記載例】シフト記号表（勤務時間帯）'!$D$6:$Z$47,23,FALSE))</f>
        <v/>
      </c>
      <c r="AF62" s="181" t="str">
        <f>IF(AF60="","",VLOOKUP(AF60,'【記載例】シフト記号表（勤務時間帯）'!$D$6:$Z$47,23,FALSE))</f>
        <v>-</v>
      </c>
      <c r="AG62" s="182" t="str">
        <f>IF(AG60="","",VLOOKUP(AG60,'【記載例】シフト記号表（勤務時間帯）'!$D$6:$Z$47,23,FALSE))</f>
        <v>-</v>
      </c>
      <c r="AH62" s="182" t="str">
        <f>IF(AH60="","",VLOOKUP(AH60,'【記載例】シフト記号表（勤務時間帯）'!$D$6:$Z$47,23,FALSE))</f>
        <v>-</v>
      </c>
      <c r="AI62" s="182" t="str">
        <f>IF(AI60="","",VLOOKUP(AI60,'【記載例】シフト記号表（勤務時間帯）'!$D$6:$Z$47,23,FALSE))</f>
        <v/>
      </c>
      <c r="AJ62" s="182" t="str">
        <f>IF(AJ60="","",VLOOKUP(AJ60,'【記載例】シフト記号表（勤務時間帯）'!$D$6:$Z$47,23,FALSE))</f>
        <v/>
      </c>
      <c r="AK62" s="182" t="str">
        <f>IF(AK60="","",VLOOKUP(AK60,'【記載例】シフト記号表（勤務時間帯）'!$D$6:$Z$47,23,FALSE))</f>
        <v/>
      </c>
      <c r="AL62" s="183" t="str">
        <f>IF(AL60="","",VLOOKUP(AL60,'【記載例】シフト記号表（勤務時間帯）'!$D$6:$Z$47,23,FALSE))</f>
        <v/>
      </c>
      <c r="AM62" s="181" t="str">
        <f>IF(AM60="","",VLOOKUP(AM60,'【記載例】シフト記号表（勤務時間帯）'!$D$6:$Z$47,23,FALSE))</f>
        <v>-</v>
      </c>
      <c r="AN62" s="182" t="str">
        <f>IF(AN60="","",VLOOKUP(AN60,'【記載例】シフト記号表（勤務時間帯）'!$D$6:$Z$47,23,FALSE))</f>
        <v>-</v>
      </c>
      <c r="AO62" s="182" t="str">
        <f>IF(AO60="","",VLOOKUP(AO60,'【記載例】シフト記号表（勤務時間帯）'!$D$6:$Z$47,23,FALSE))</f>
        <v>-</v>
      </c>
      <c r="AP62" s="182" t="str">
        <f>IF(AP60="","",VLOOKUP(AP60,'【記載例】シフト記号表（勤務時間帯）'!$D$6:$Z$47,23,FALSE))</f>
        <v/>
      </c>
      <c r="AQ62" s="182" t="str">
        <f>IF(AQ60="","",VLOOKUP(AQ60,'【記載例】シフト記号表（勤務時間帯）'!$D$6:$Z$47,23,FALSE))</f>
        <v/>
      </c>
      <c r="AR62" s="182" t="str">
        <f>IF(AR60="","",VLOOKUP(AR60,'【記載例】シフト記号表（勤務時間帯）'!$D$6:$Z$47,23,FALSE))</f>
        <v/>
      </c>
      <c r="AS62" s="183" t="str">
        <f>IF(AS60="","",VLOOKUP(AS60,'【記載例】シフト記号表（勤務時間帯）'!$D$6:$Z$47,23,FALSE))</f>
        <v/>
      </c>
      <c r="AT62" s="277">
        <f t="shared" si="26"/>
        <v>0</v>
      </c>
      <c r="AU62" s="278"/>
      <c r="AV62" s="279">
        <f t="shared" si="27"/>
        <v>0</v>
      </c>
      <c r="AW62" s="278"/>
      <c r="AX62" s="271"/>
      <c r="AY62" s="272"/>
      <c r="AZ62" s="272"/>
      <c r="BA62" s="272"/>
      <c r="BB62" s="273"/>
    </row>
    <row r="63" spans="2:54" ht="20.25" customHeight="1" x14ac:dyDescent="0.4">
      <c r="B63" s="118"/>
      <c r="C63" s="246" t="s">
        <v>72</v>
      </c>
      <c r="D63" s="247"/>
      <c r="E63" s="248"/>
      <c r="F63" s="113"/>
      <c r="G63" s="115"/>
      <c r="H63" s="255" t="s">
        <v>89</v>
      </c>
      <c r="I63" s="338" t="s">
        <v>78</v>
      </c>
      <c r="J63" s="339"/>
      <c r="K63" s="339"/>
      <c r="L63" s="340"/>
      <c r="M63" s="40" t="s">
        <v>15</v>
      </c>
      <c r="N63" s="41"/>
      <c r="O63" s="41"/>
      <c r="P63" s="42"/>
      <c r="Q63" s="56"/>
      <c r="R63" s="184"/>
      <c r="S63" s="185"/>
      <c r="T63" s="185" t="s">
        <v>112</v>
      </c>
      <c r="U63" s="185"/>
      <c r="V63" s="185"/>
      <c r="W63" s="185" t="s">
        <v>112</v>
      </c>
      <c r="X63" s="186"/>
      <c r="Y63" s="184"/>
      <c r="Z63" s="185"/>
      <c r="AA63" s="185" t="s">
        <v>143</v>
      </c>
      <c r="AB63" s="185"/>
      <c r="AC63" s="185"/>
      <c r="AD63" s="185" t="s">
        <v>112</v>
      </c>
      <c r="AE63" s="186"/>
      <c r="AF63" s="184"/>
      <c r="AG63" s="185"/>
      <c r="AH63" s="185" t="s">
        <v>143</v>
      </c>
      <c r="AI63" s="185"/>
      <c r="AJ63" s="185"/>
      <c r="AK63" s="185" t="s">
        <v>112</v>
      </c>
      <c r="AL63" s="186"/>
      <c r="AM63" s="184"/>
      <c r="AN63" s="185"/>
      <c r="AO63" s="185" t="s">
        <v>143</v>
      </c>
      <c r="AP63" s="185"/>
      <c r="AQ63" s="185"/>
      <c r="AR63" s="185" t="s">
        <v>112</v>
      </c>
      <c r="AS63" s="186"/>
      <c r="AT63" s="258"/>
      <c r="AU63" s="259"/>
      <c r="AV63" s="264"/>
      <c r="AW63" s="259"/>
      <c r="AX63" s="265"/>
      <c r="AY63" s="266"/>
      <c r="AZ63" s="266"/>
      <c r="BA63" s="266"/>
      <c r="BB63" s="267"/>
    </row>
    <row r="64" spans="2:54" ht="20.25" customHeight="1" x14ac:dyDescent="0.4">
      <c r="B64" s="114">
        <f>B61+1</f>
        <v>16</v>
      </c>
      <c r="C64" s="249"/>
      <c r="D64" s="250"/>
      <c r="E64" s="251"/>
      <c r="F64" s="113" t="str">
        <f>C63</f>
        <v>介護従業者</v>
      </c>
      <c r="G64" s="115"/>
      <c r="H64" s="256"/>
      <c r="I64" s="341"/>
      <c r="J64" s="342"/>
      <c r="K64" s="342"/>
      <c r="L64" s="343"/>
      <c r="M64" s="23" t="s">
        <v>62</v>
      </c>
      <c r="N64" s="24"/>
      <c r="O64" s="24"/>
      <c r="P64" s="19"/>
      <c r="Q64" s="49"/>
      <c r="R64" s="178" t="str">
        <f>IF(R63="","",VLOOKUP(R63,'【記載例】シフト記号表（勤務時間帯）'!$D$6:$X$47,21,FALSE))</f>
        <v/>
      </c>
      <c r="S64" s="179" t="str">
        <f>IF(S63="","",VLOOKUP(S63,'【記載例】シフト記号表（勤務時間帯）'!$D$6:$X$47,21,FALSE))</f>
        <v/>
      </c>
      <c r="T64" s="179">
        <f>IF(T63="","",VLOOKUP(T63,'【記載例】シフト記号表（勤務時間帯）'!$D$6:$X$47,21,FALSE))</f>
        <v>6</v>
      </c>
      <c r="U64" s="179" t="str">
        <f>IF(U63="","",VLOOKUP(U63,'【記載例】シフト記号表（勤務時間帯）'!$D$6:$X$47,21,FALSE))</f>
        <v/>
      </c>
      <c r="V64" s="179" t="str">
        <f>IF(V63="","",VLOOKUP(V63,'【記載例】シフト記号表（勤務時間帯）'!$D$6:$X$47,21,FALSE))</f>
        <v/>
      </c>
      <c r="W64" s="179">
        <f>IF(W63="","",VLOOKUP(W63,'【記載例】シフト記号表（勤務時間帯）'!$D$6:$X$47,21,FALSE))</f>
        <v>6</v>
      </c>
      <c r="X64" s="180" t="str">
        <f>IF(X63="","",VLOOKUP(X63,'【記載例】シフト記号表（勤務時間帯）'!$D$6:$X$47,21,FALSE))</f>
        <v/>
      </c>
      <c r="Y64" s="178" t="str">
        <f>IF(Y63="","",VLOOKUP(Y63,'【記載例】シフト記号表（勤務時間帯）'!$D$6:$X$47,21,FALSE))</f>
        <v/>
      </c>
      <c r="Z64" s="179" t="str">
        <f>IF(Z63="","",VLOOKUP(Z63,'【記載例】シフト記号表（勤務時間帯）'!$D$6:$X$47,21,FALSE))</f>
        <v/>
      </c>
      <c r="AA64" s="179">
        <f>IF(AA63="","",VLOOKUP(AA63,'【記載例】シフト記号表（勤務時間帯）'!$D$6:$X$47,21,FALSE))</f>
        <v>6</v>
      </c>
      <c r="AB64" s="179" t="str">
        <f>IF(AB63="","",VLOOKUP(AB63,'【記載例】シフト記号表（勤務時間帯）'!$D$6:$X$47,21,FALSE))</f>
        <v/>
      </c>
      <c r="AC64" s="179" t="str">
        <f>IF(AC63="","",VLOOKUP(AC63,'【記載例】シフト記号表（勤務時間帯）'!$D$6:$X$47,21,FALSE))</f>
        <v/>
      </c>
      <c r="AD64" s="179">
        <f>IF(AD63="","",VLOOKUP(AD63,'【記載例】シフト記号表（勤務時間帯）'!$D$6:$X$47,21,FALSE))</f>
        <v>6</v>
      </c>
      <c r="AE64" s="180" t="str">
        <f>IF(AE63="","",VLOOKUP(AE63,'【記載例】シフト記号表（勤務時間帯）'!$D$6:$X$47,21,FALSE))</f>
        <v/>
      </c>
      <c r="AF64" s="178" t="str">
        <f>IF(AF63="","",VLOOKUP(AF63,'【記載例】シフト記号表（勤務時間帯）'!$D$6:$X$47,21,FALSE))</f>
        <v/>
      </c>
      <c r="AG64" s="179" t="str">
        <f>IF(AG63="","",VLOOKUP(AG63,'【記載例】シフト記号表（勤務時間帯）'!$D$6:$X$47,21,FALSE))</f>
        <v/>
      </c>
      <c r="AH64" s="179">
        <f>IF(AH63="","",VLOOKUP(AH63,'【記載例】シフト記号表（勤務時間帯）'!$D$6:$X$47,21,FALSE))</f>
        <v>6</v>
      </c>
      <c r="AI64" s="179" t="str">
        <f>IF(AI63="","",VLOOKUP(AI63,'【記載例】シフト記号表（勤務時間帯）'!$D$6:$X$47,21,FALSE))</f>
        <v/>
      </c>
      <c r="AJ64" s="179" t="str">
        <f>IF(AJ63="","",VLOOKUP(AJ63,'【記載例】シフト記号表（勤務時間帯）'!$D$6:$X$47,21,FALSE))</f>
        <v/>
      </c>
      <c r="AK64" s="179">
        <f>IF(AK63="","",VLOOKUP(AK63,'【記載例】シフト記号表（勤務時間帯）'!$D$6:$X$47,21,FALSE))</f>
        <v>6</v>
      </c>
      <c r="AL64" s="180" t="str">
        <f>IF(AL63="","",VLOOKUP(AL63,'【記載例】シフト記号表（勤務時間帯）'!$D$6:$X$47,21,FALSE))</f>
        <v/>
      </c>
      <c r="AM64" s="178" t="str">
        <f>IF(AM63="","",VLOOKUP(AM63,'【記載例】シフト記号表（勤務時間帯）'!$D$6:$X$47,21,FALSE))</f>
        <v/>
      </c>
      <c r="AN64" s="179" t="str">
        <f>IF(AN63="","",VLOOKUP(AN63,'【記載例】シフト記号表（勤務時間帯）'!$D$6:$X$47,21,FALSE))</f>
        <v/>
      </c>
      <c r="AO64" s="179">
        <f>IF(AO63="","",VLOOKUP(AO63,'【記載例】シフト記号表（勤務時間帯）'!$D$6:$X$47,21,FALSE))</f>
        <v>6</v>
      </c>
      <c r="AP64" s="179" t="str">
        <f>IF(AP63="","",VLOOKUP(AP63,'【記載例】シフト記号表（勤務時間帯）'!$D$6:$X$47,21,FALSE))</f>
        <v/>
      </c>
      <c r="AQ64" s="179" t="str">
        <f>IF(AQ63="","",VLOOKUP(AQ63,'【記載例】シフト記号表（勤務時間帯）'!$D$6:$X$47,21,FALSE))</f>
        <v/>
      </c>
      <c r="AR64" s="179">
        <f>IF(AR63="","",VLOOKUP(AR63,'【記載例】シフト記号表（勤務時間帯）'!$D$6:$X$47,21,FALSE))</f>
        <v>6</v>
      </c>
      <c r="AS64" s="180" t="str">
        <f>IF(AS63="","",VLOOKUP(AS63,'【記載例】シフト記号表（勤務時間帯）'!$D$6:$X$47,21,FALSE))</f>
        <v/>
      </c>
      <c r="AT64" s="274">
        <f t="shared" ref="AT64:AT65" si="28">SUM(R64:AS64)</f>
        <v>48</v>
      </c>
      <c r="AU64" s="275"/>
      <c r="AV64" s="276">
        <f t="shared" ref="AV64:AV65" si="29">AT64/4</f>
        <v>12</v>
      </c>
      <c r="AW64" s="275"/>
      <c r="AX64" s="268"/>
      <c r="AY64" s="269"/>
      <c r="AZ64" s="269"/>
      <c r="BA64" s="269"/>
      <c r="BB64" s="270"/>
    </row>
    <row r="65" spans="2:54" ht="20.25" customHeight="1" thickBot="1" x14ac:dyDescent="0.45">
      <c r="B65" s="114"/>
      <c r="C65" s="252"/>
      <c r="D65" s="253"/>
      <c r="E65" s="254"/>
      <c r="F65" s="158"/>
      <c r="G65" s="120" t="str">
        <f>C63</f>
        <v>介護従業者</v>
      </c>
      <c r="H65" s="257"/>
      <c r="I65" s="347"/>
      <c r="J65" s="348"/>
      <c r="K65" s="348"/>
      <c r="L65" s="349"/>
      <c r="M65" s="57" t="s">
        <v>63</v>
      </c>
      <c r="N65" s="30"/>
      <c r="O65" s="30"/>
      <c r="P65" s="58"/>
      <c r="Q65" s="59"/>
      <c r="R65" s="181" t="str">
        <f>IF(R63="","",VLOOKUP(R63,'【記載例】シフト記号表（勤務時間帯）'!$D$6:$Z$47,23,FALSE))</f>
        <v/>
      </c>
      <c r="S65" s="182" t="str">
        <f>IF(S63="","",VLOOKUP(S63,'【記載例】シフト記号表（勤務時間帯）'!$D$6:$Z$47,23,FALSE))</f>
        <v/>
      </c>
      <c r="T65" s="182" t="str">
        <f>IF(T63="","",VLOOKUP(T63,'【記載例】シフト記号表（勤務時間帯）'!$D$6:$Z$47,23,FALSE))</f>
        <v>-</v>
      </c>
      <c r="U65" s="182" t="str">
        <f>IF(U63="","",VLOOKUP(U63,'【記載例】シフト記号表（勤務時間帯）'!$D$6:$Z$47,23,FALSE))</f>
        <v/>
      </c>
      <c r="V65" s="182" t="str">
        <f>IF(V63="","",VLOOKUP(V63,'【記載例】シフト記号表（勤務時間帯）'!$D$6:$Z$47,23,FALSE))</f>
        <v/>
      </c>
      <c r="W65" s="182" t="str">
        <f>IF(W63="","",VLOOKUP(W63,'【記載例】シフト記号表（勤務時間帯）'!$D$6:$Z$47,23,FALSE))</f>
        <v>-</v>
      </c>
      <c r="X65" s="183" t="str">
        <f>IF(X63="","",VLOOKUP(X63,'【記載例】シフト記号表（勤務時間帯）'!$D$6:$Z$47,23,FALSE))</f>
        <v/>
      </c>
      <c r="Y65" s="181" t="str">
        <f>IF(Y63="","",VLOOKUP(Y63,'【記載例】シフト記号表（勤務時間帯）'!$D$6:$Z$47,23,FALSE))</f>
        <v/>
      </c>
      <c r="Z65" s="182" t="str">
        <f>IF(Z63="","",VLOOKUP(Z63,'【記載例】シフト記号表（勤務時間帯）'!$D$6:$Z$47,23,FALSE))</f>
        <v/>
      </c>
      <c r="AA65" s="182" t="str">
        <f>IF(AA63="","",VLOOKUP(AA63,'【記載例】シフト記号表（勤務時間帯）'!$D$6:$Z$47,23,FALSE))</f>
        <v>-</v>
      </c>
      <c r="AB65" s="182" t="str">
        <f>IF(AB63="","",VLOOKUP(AB63,'【記載例】シフト記号表（勤務時間帯）'!$D$6:$Z$47,23,FALSE))</f>
        <v/>
      </c>
      <c r="AC65" s="182" t="str">
        <f>IF(AC63="","",VLOOKUP(AC63,'【記載例】シフト記号表（勤務時間帯）'!$D$6:$Z$47,23,FALSE))</f>
        <v/>
      </c>
      <c r="AD65" s="182" t="str">
        <f>IF(AD63="","",VLOOKUP(AD63,'【記載例】シフト記号表（勤務時間帯）'!$D$6:$Z$47,23,FALSE))</f>
        <v>-</v>
      </c>
      <c r="AE65" s="183" t="str">
        <f>IF(AE63="","",VLOOKUP(AE63,'【記載例】シフト記号表（勤務時間帯）'!$D$6:$Z$47,23,FALSE))</f>
        <v/>
      </c>
      <c r="AF65" s="181" t="str">
        <f>IF(AF63="","",VLOOKUP(AF63,'【記載例】シフト記号表（勤務時間帯）'!$D$6:$Z$47,23,FALSE))</f>
        <v/>
      </c>
      <c r="AG65" s="182" t="str">
        <f>IF(AG63="","",VLOOKUP(AG63,'【記載例】シフト記号表（勤務時間帯）'!$D$6:$Z$47,23,FALSE))</f>
        <v/>
      </c>
      <c r="AH65" s="182" t="str">
        <f>IF(AH63="","",VLOOKUP(AH63,'【記載例】シフト記号表（勤務時間帯）'!$D$6:$Z$47,23,FALSE))</f>
        <v>-</v>
      </c>
      <c r="AI65" s="182" t="str">
        <f>IF(AI63="","",VLOOKUP(AI63,'【記載例】シフト記号表（勤務時間帯）'!$D$6:$Z$47,23,FALSE))</f>
        <v/>
      </c>
      <c r="AJ65" s="182" t="str">
        <f>IF(AJ63="","",VLOOKUP(AJ63,'【記載例】シフト記号表（勤務時間帯）'!$D$6:$Z$47,23,FALSE))</f>
        <v/>
      </c>
      <c r="AK65" s="182" t="str">
        <f>IF(AK63="","",VLOOKUP(AK63,'【記載例】シフト記号表（勤務時間帯）'!$D$6:$Z$47,23,FALSE))</f>
        <v>-</v>
      </c>
      <c r="AL65" s="183" t="str">
        <f>IF(AL63="","",VLOOKUP(AL63,'【記載例】シフト記号表（勤務時間帯）'!$D$6:$Z$47,23,FALSE))</f>
        <v/>
      </c>
      <c r="AM65" s="181" t="str">
        <f>IF(AM63="","",VLOOKUP(AM63,'【記載例】シフト記号表（勤務時間帯）'!$D$6:$Z$47,23,FALSE))</f>
        <v/>
      </c>
      <c r="AN65" s="182" t="str">
        <f>IF(AN63="","",VLOOKUP(AN63,'【記載例】シフト記号表（勤務時間帯）'!$D$6:$Z$47,23,FALSE))</f>
        <v/>
      </c>
      <c r="AO65" s="182" t="str">
        <f>IF(AO63="","",VLOOKUP(AO63,'【記載例】シフト記号表（勤務時間帯）'!$D$6:$Z$47,23,FALSE))</f>
        <v>-</v>
      </c>
      <c r="AP65" s="182" t="str">
        <f>IF(AP63="","",VLOOKUP(AP63,'【記載例】シフト記号表（勤務時間帯）'!$D$6:$Z$47,23,FALSE))</f>
        <v/>
      </c>
      <c r="AQ65" s="182" t="str">
        <f>IF(AQ63="","",VLOOKUP(AQ63,'【記載例】シフト記号表（勤務時間帯）'!$D$6:$Z$47,23,FALSE))</f>
        <v/>
      </c>
      <c r="AR65" s="182" t="str">
        <f>IF(AR63="","",VLOOKUP(AR63,'【記載例】シフト記号表（勤務時間帯）'!$D$6:$Z$47,23,FALSE))</f>
        <v>-</v>
      </c>
      <c r="AS65" s="183" t="str">
        <f>IF(AS63="","",VLOOKUP(AS63,'【記載例】シフト記号表（勤務時間帯）'!$D$6:$Z$47,23,FALSE))</f>
        <v/>
      </c>
      <c r="AT65" s="277">
        <f t="shared" si="28"/>
        <v>0</v>
      </c>
      <c r="AU65" s="278"/>
      <c r="AV65" s="279">
        <f t="shared" si="29"/>
        <v>0</v>
      </c>
      <c r="AW65" s="278"/>
      <c r="AX65" s="268"/>
      <c r="AY65" s="269"/>
      <c r="AZ65" s="269"/>
      <c r="BA65" s="269"/>
      <c r="BB65" s="270"/>
    </row>
    <row r="66" spans="2:54" ht="20.25" customHeight="1" x14ac:dyDescent="0.4">
      <c r="B66" s="217" t="s">
        <v>155</v>
      </c>
      <c r="C66" s="218"/>
      <c r="D66" s="218"/>
      <c r="E66" s="218"/>
      <c r="F66" s="218"/>
      <c r="G66" s="218"/>
      <c r="H66" s="218"/>
      <c r="I66" s="218"/>
      <c r="J66" s="218"/>
      <c r="K66" s="218"/>
      <c r="L66" s="218"/>
      <c r="M66" s="218"/>
      <c r="N66" s="218"/>
      <c r="O66" s="218"/>
      <c r="P66" s="218"/>
      <c r="Q66" s="219"/>
      <c r="R66" s="187">
        <v>9</v>
      </c>
      <c r="S66" s="188">
        <v>11</v>
      </c>
      <c r="T66" s="188">
        <v>12</v>
      </c>
      <c r="U66" s="188">
        <v>13</v>
      </c>
      <c r="V66" s="188">
        <v>14</v>
      </c>
      <c r="W66" s="188">
        <v>15</v>
      </c>
      <c r="X66" s="189">
        <v>16</v>
      </c>
      <c r="Y66" s="187">
        <v>10</v>
      </c>
      <c r="Z66" s="188">
        <v>11</v>
      </c>
      <c r="AA66" s="188">
        <v>12</v>
      </c>
      <c r="AB66" s="188">
        <v>13</v>
      </c>
      <c r="AC66" s="188">
        <v>14</v>
      </c>
      <c r="AD66" s="188">
        <v>15</v>
      </c>
      <c r="AE66" s="189">
        <v>16</v>
      </c>
      <c r="AF66" s="187">
        <v>10</v>
      </c>
      <c r="AG66" s="188">
        <v>11</v>
      </c>
      <c r="AH66" s="188">
        <v>12</v>
      </c>
      <c r="AI66" s="188">
        <v>13</v>
      </c>
      <c r="AJ66" s="188">
        <v>14</v>
      </c>
      <c r="AK66" s="188">
        <v>15</v>
      </c>
      <c r="AL66" s="189">
        <v>16</v>
      </c>
      <c r="AM66" s="187">
        <v>10</v>
      </c>
      <c r="AN66" s="188">
        <v>11</v>
      </c>
      <c r="AO66" s="188">
        <v>12</v>
      </c>
      <c r="AP66" s="188">
        <v>13</v>
      </c>
      <c r="AQ66" s="188">
        <v>14</v>
      </c>
      <c r="AR66" s="188">
        <v>15</v>
      </c>
      <c r="AS66" s="189">
        <v>16</v>
      </c>
      <c r="AT66" s="220"/>
      <c r="AU66" s="221"/>
      <c r="AV66" s="226"/>
      <c r="AW66" s="227"/>
      <c r="AX66" s="227"/>
      <c r="AY66" s="227"/>
      <c r="AZ66" s="227"/>
      <c r="BA66" s="227"/>
      <c r="BB66" s="228"/>
    </row>
    <row r="67" spans="2:54" ht="20.25" customHeight="1" x14ac:dyDescent="0.4">
      <c r="B67" s="235" t="s">
        <v>156</v>
      </c>
      <c r="C67" s="236"/>
      <c r="D67" s="236"/>
      <c r="E67" s="236"/>
      <c r="F67" s="236"/>
      <c r="G67" s="236"/>
      <c r="H67" s="236"/>
      <c r="I67" s="236"/>
      <c r="J67" s="236"/>
      <c r="K67" s="236"/>
      <c r="L67" s="236"/>
      <c r="M67" s="236"/>
      <c r="N67" s="236"/>
      <c r="O67" s="236"/>
      <c r="P67" s="236"/>
      <c r="Q67" s="237"/>
      <c r="R67" s="191"/>
      <c r="S67" s="192"/>
      <c r="T67" s="192"/>
      <c r="U67" s="192"/>
      <c r="V67" s="192"/>
      <c r="W67" s="192"/>
      <c r="X67" s="193"/>
      <c r="Y67" s="194"/>
      <c r="Z67" s="192"/>
      <c r="AA67" s="192"/>
      <c r="AB67" s="192"/>
      <c r="AC67" s="192"/>
      <c r="AD67" s="192"/>
      <c r="AE67" s="193"/>
      <c r="AF67" s="194"/>
      <c r="AG67" s="192"/>
      <c r="AH67" s="192"/>
      <c r="AI67" s="192"/>
      <c r="AJ67" s="192"/>
      <c r="AK67" s="192"/>
      <c r="AL67" s="193"/>
      <c r="AM67" s="194"/>
      <c r="AN67" s="192"/>
      <c r="AO67" s="192"/>
      <c r="AP67" s="192"/>
      <c r="AQ67" s="192"/>
      <c r="AR67" s="192"/>
      <c r="AS67" s="193"/>
      <c r="AT67" s="222"/>
      <c r="AU67" s="223"/>
      <c r="AV67" s="229"/>
      <c r="AW67" s="230"/>
      <c r="AX67" s="230"/>
      <c r="AY67" s="230"/>
      <c r="AZ67" s="230"/>
      <c r="BA67" s="230"/>
      <c r="BB67" s="231"/>
    </row>
    <row r="68" spans="2:54" ht="20.25" customHeight="1" x14ac:dyDescent="0.4">
      <c r="B68" s="235" t="s">
        <v>157</v>
      </c>
      <c r="C68" s="236"/>
      <c r="D68" s="236"/>
      <c r="E68" s="236"/>
      <c r="F68" s="236"/>
      <c r="G68" s="236"/>
      <c r="H68" s="236"/>
      <c r="I68" s="236"/>
      <c r="J68" s="236"/>
      <c r="K68" s="236"/>
      <c r="L68" s="236"/>
      <c r="M68" s="236"/>
      <c r="N68" s="236"/>
      <c r="O68" s="236"/>
      <c r="P68" s="236"/>
      <c r="Q68" s="237"/>
      <c r="R68" s="191">
        <v>9</v>
      </c>
      <c r="S68" s="192">
        <v>9</v>
      </c>
      <c r="T68" s="192">
        <v>9</v>
      </c>
      <c r="U68" s="192">
        <v>9</v>
      </c>
      <c r="V68" s="192">
        <v>9</v>
      </c>
      <c r="W68" s="192">
        <v>9</v>
      </c>
      <c r="X68" s="195">
        <v>9</v>
      </c>
      <c r="Y68" s="196">
        <v>9</v>
      </c>
      <c r="Z68" s="192">
        <v>9</v>
      </c>
      <c r="AA68" s="192">
        <v>9</v>
      </c>
      <c r="AB68" s="192">
        <v>9</v>
      </c>
      <c r="AC68" s="192">
        <v>9</v>
      </c>
      <c r="AD68" s="192">
        <v>9</v>
      </c>
      <c r="AE68" s="195">
        <v>9</v>
      </c>
      <c r="AF68" s="196">
        <v>9</v>
      </c>
      <c r="AG68" s="192">
        <v>9</v>
      </c>
      <c r="AH68" s="192">
        <v>9</v>
      </c>
      <c r="AI68" s="192">
        <v>9</v>
      </c>
      <c r="AJ68" s="192">
        <v>9</v>
      </c>
      <c r="AK68" s="192">
        <v>9</v>
      </c>
      <c r="AL68" s="195">
        <v>9</v>
      </c>
      <c r="AM68" s="196">
        <v>9</v>
      </c>
      <c r="AN68" s="192">
        <v>9</v>
      </c>
      <c r="AO68" s="192">
        <v>9</v>
      </c>
      <c r="AP68" s="192">
        <v>9</v>
      </c>
      <c r="AQ68" s="192">
        <v>9</v>
      </c>
      <c r="AR68" s="192">
        <v>9</v>
      </c>
      <c r="AS68" s="195">
        <v>9</v>
      </c>
      <c r="AT68" s="224"/>
      <c r="AU68" s="225"/>
      <c r="AV68" s="229"/>
      <c r="AW68" s="230"/>
      <c r="AX68" s="230"/>
      <c r="AY68" s="230"/>
      <c r="AZ68" s="230"/>
      <c r="BA68" s="230"/>
      <c r="BB68" s="231"/>
    </row>
    <row r="69" spans="2:54" ht="20.25" customHeight="1" x14ac:dyDescent="0.4">
      <c r="B69" s="235" t="s">
        <v>158</v>
      </c>
      <c r="C69" s="236"/>
      <c r="D69" s="236"/>
      <c r="E69" s="236"/>
      <c r="F69" s="236"/>
      <c r="G69" s="236"/>
      <c r="H69" s="236"/>
      <c r="I69" s="236"/>
      <c r="J69" s="236"/>
      <c r="K69" s="236"/>
      <c r="L69" s="236"/>
      <c r="M69" s="236"/>
      <c r="N69" s="236"/>
      <c r="O69" s="236"/>
      <c r="P69" s="236"/>
      <c r="Q69" s="237"/>
      <c r="R69" s="197">
        <f>IF(SUMIF($F$18:$F$65,"介護従業者",R18:R65)=0,"",SUMIF($F$18:$F$65,"介護従業者",R18:R65))</f>
        <v>42.5</v>
      </c>
      <c r="S69" s="198">
        <f t="shared" ref="S69:AS69" si="30">IF(SUMIF($F$18:$F$65,"介護従業者",S18:S65)=0,"",SUMIF($F$18:$F$65,"介護従業者",S18:S65))</f>
        <v>44.499999999999993</v>
      </c>
      <c r="T69" s="198">
        <f t="shared" si="30"/>
        <v>42.5</v>
      </c>
      <c r="U69" s="198">
        <f t="shared" si="30"/>
        <v>43.999999999999993</v>
      </c>
      <c r="V69" s="198">
        <f t="shared" si="30"/>
        <v>44</v>
      </c>
      <c r="W69" s="198">
        <f t="shared" si="30"/>
        <v>42</v>
      </c>
      <c r="X69" s="199">
        <f t="shared" si="30"/>
        <v>40</v>
      </c>
      <c r="Y69" s="197">
        <f t="shared" si="30"/>
        <v>42.5</v>
      </c>
      <c r="Z69" s="198">
        <f t="shared" si="30"/>
        <v>44.5</v>
      </c>
      <c r="AA69" s="198">
        <f t="shared" si="30"/>
        <v>42.5</v>
      </c>
      <c r="AB69" s="198">
        <f t="shared" si="30"/>
        <v>44</v>
      </c>
      <c r="AC69" s="198">
        <f t="shared" si="30"/>
        <v>44</v>
      </c>
      <c r="AD69" s="198">
        <f t="shared" si="30"/>
        <v>42</v>
      </c>
      <c r="AE69" s="199">
        <f t="shared" si="30"/>
        <v>40</v>
      </c>
      <c r="AF69" s="197">
        <f t="shared" si="30"/>
        <v>42.5</v>
      </c>
      <c r="AG69" s="198">
        <f t="shared" si="30"/>
        <v>44.5</v>
      </c>
      <c r="AH69" s="198">
        <f t="shared" si="30"/>
        <v>42.5</v>
      </c>
      <c r="AI69" s="198">
        <f t="shared" si="30"/>
        <v>44</v>
      </c>
      <c r="AJ69" s="198">
        <f t="shared" si="30"/>
        <v>44</v>
      </c>
      <c r="AK69" s="198">
        <f t="shared" si="30"/>
        <v>42</v>
      </c>
      <c r="AL69" s="199">
        <f t="shared" si="30"/>
        <v>40</v>
      </c>
      <c r="AM69" s="197">
        <f t="shared" si="30"/>
        <v>42.5</v>
      </c>
      <c r="AN69" s="198">
        <f t="shared" si="30"/>
        <v>44.5</v>
      </c>
      <c r="AO69" s="198">
        <f t="shared" si="30"/>
        <v>42.5</v>
      </c>
      <c r="AP69" s="198">
        <f t="shared" si="30"/>
        <v>44</v>
      </c>
      <c r="AQ69" s="198">
        <f t="shared" si="30"/>
        <v>44</v>
      </c>
      <c r="AR69" s="198">
        <f t="shared" si="30"/>
        <v>42</v>
      </c>
      <c r="AS69" s="199">
        <f t="shared" si="30"/>
        <v>39.999999999999993</v>
      </c>
      <c r="AT69" s="239">
        <f t="shared" ref="AT69:AT70" si="31">SUM(R69:AS69)</f>
        <v>1198</v>
      </c>
      <c r="AU69" s="240"/>
      <c r="AV69" s="229"/>
      <c r="AW69" s="230"/>
      <c r="AX69" s="230"/>
      <c r="AY69" s="230"/>
      <c r="AZ69" s="230"/>
      <c r="BA69" s="230"/>
      <c r="BB69" s="231"/>
    </row>
    <row r="70" spans="2:54" ht="20.25" customHeight="1" thickBot="1" x14ac:dyDescent="0.45">
      <c r="B70" s="353" t="s">
        <v>159</v>
      </c>
      <c r="C70" s="242"/>
      <c r="D70" s="242"/>
      <c r="E70" s="242"/>
      <c r="F70" s="242"/>
      <c r="G70" s="242"/>
      <c r="H70" s="242"/>
      <c r="I70" s="242"/>
      <c r="J70" s="242"/>
      <c r="K70" s="242"/>
      <c r="L70" s="242"/>
      <c r="M70" s="242"/>
      <c r="N70" s="242"/>
      <c r="O70" s="242"/>
      <c r="P70" s="242"/>
      <c r="Q70" s="243"/>
      <c r="R70" s="200">
        <f t="shared" ref="R70:AS70" si="32">IF(SUMIF($G$18:$G$65,"介護従業者",R18:R65)=0,"",SUMIF($G$18:$G$65,"介護従業者",R18:R65))</f>
        <v>10</v>
      </c>
      <c r="S70" s="201">
        <f t="shared" si="32"/>
        <v>10</v>
      </c>
      <c r="T70" s="201">
        <f t="shared" si="32"/>
        <v>10</v>
      </c>
      <c r="U70" s="201">
        <f t="shared" si="32"/>
        <v>10</v>
      </c>
      <c r="V70" s="201">
        <f t="shared" si="32"/>
        <v>10</v>
      </c>
      <c r="W70" s="201">
        <f t="shared" si="32"/>
        <v>10</v>
      </c>
      <c r="X70" s="202">
        <f t="shared" si="32"/>
        <v>10</v>
      </c>
      <c r="Y70" s="203">
        <f t="shared" si="32"/>
        <v>10</v>
      </c>
      <c r="Z70" s="201">
        <f t="shared" si="32"/>
        <v>10</v>
      </c>
      <c r="AA70" s="201">
        <f t="shared" si="32"/>
        <v>10</v>
      </c>
      <c r="AB70" s="201">
        <f t="shared" si="32"/>
        <v>10</v>
      </c>
      <c r="AC70" s="201">
        <f t="shared" si="32"/>
        <v>10</v>
      </c>
      <c r="AD70" s="201">
        <f t="shared" si="32"/>
        <v>10</v>
      </c>
      <c r="AE70" s="202">
        <f t="shared" si="32"/>
        <v>10</v>
      </c>
      <c r="AF70" s="203">
        <f t="shared" si="32"/>
        <v>10</v>
      </c>
      <c r="AG70" s="201">
        <f t="shared" si="32"/>
        <v>10</v>
      </c>
      <c r="AH70" s="201">
        <f t="shared" si="32"/>
        <v>10</v>
      </c>
      <c r="AI70" s="201">
        <f t="shared" si="32"/>
        <v>10</v>
      </c>
      <c r="AJ70" s="201">
        <f t="shared" si="32"/>
        <v>10</v>
      </c>
      <c r="AK70" s="201">
        <f t="shared" si="32"/>
        <v>10</v>
      </c>
      <c r="AL70" s="202">
        <f t="shared" si="32"/>
        <v>10</v>
      </c>
      <c r="AM70" s="203">
        <f t="shared" si="32"/>
        <v>10</v>
      </c>
      <c r="AN70" s="201">
        <f t="shared" si="32"/>
        <v>10</v>
      </c>
      <c r="AO70" s="201">
        <f t="shared" si="32"/>
        <v>10</v>
      </c>
      <c r="AP70" s="201">
        <f t="shared" si="32"/>
        <v>10</v>
      </c>
      <c r="AQ70" s="201">
        <f t="shared" si="32"/>
        <v>10</v>
      </c>
      <c r="AR70" s="201">
        <f t="shared" si="32"/>
        <v>10</v>
      </c>
      <c r="AS70" s="202">
        <f t="shared" si="32"/>
        <v>10</v>
      </c>
      <c r="AT70" s="244">
        <f t="shared" si="31"/>
        <v>280</v>
      </c>
      <c r="AU70" s="245"/>
      <c r="AV70" s="232"/>
      <c r="AW70" s="233"/>
      <c r="AX70" s="233"/>
      <c r="AY70" s="233"/>
      <c r="AZ70" s="233"/>
      <c r="BA70" s="233"/>
      <c r="BB70" s="234"/>
    </row>
    <row r="71" spans="2:54" s="43" customFormat="1" ht="20.25" customHeight="1" x14ac:dyDescent="0.4">
      <c r="C71" s="44"/>
      <c r="D71" s="44"/>
      <c r="E71" s="44"/>
      <c r="F71" s="44"/>
      <c r="G71" s="44"/>
      <c r="O71" s="46"/>
      <c r="BB71" s="45"/>
    </row>
    <row r="72" spans="2:54" ht="20.25" customHeight="1" x14ac:dyDescent="0.4"/>
    <row r="73" spans="2:54" ht="20.25" customHeight="1" x14ac:dyDescent="0.4"/>
    <row r="74" spans="2:54" ht="20.25" customHeight="1" x14ac:dyDescent="0.4"/>
    <row r="75" spans="2:54" ht="20.25" customHeight="1" x14ac:dyDescent="0.4"/>
    <row r="76" spans="2:54" ht="20.25" customHeight="1" x14ac:dyDescent="0.4"/>
    <row r="77" spans="2:54" ht="20.25" customHeight="1" x14ac:dyDescent="0.4"/>
    <row r="78" spans="2:54" ht="20.25" customHeight="1" x14ac:dyDescent="0.4"/>
    <row r="79" spans="2:54" ht="20.25" customHeight="1" x14ac:dyDescent="0.4"/>
    <row r="80" spans="2:54"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125" spans="1:51" x14ac:dyDescent="0.4">
      <c r="A125" s="11"/>
      <c r="B125" s="11"/>
      <c r="C125" s="12"/>
      <c r="D125" s="12"/>
      <c r="E125" s="12"/>
      <c r="F125" s="12"/>
      <c r="G125" s="12"/>
      <c r="H125" s="12"/>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0"/>
      <c r="AU125" s="10"/>
      <c r="AV125" s="10"/>
      <c r="AW125" s="10"/>
      <c r="AX125" s="10"/>
      <c r="AY125" s="10"/>
    </row>
    <row r="126" spans="1:51" x14ac:dyDescent="0.4">
      <c r="A126" s="11"/>
      <c r="B126" s="11"/>
      <c r="C126" s="12"/>
      <c r="D126" s="12"/>
      <c r="E126" s="12"/>
      <c r="F126" s="12"/>
      <c r="G126" s="12"/>
      <c r="H126" s="12"/>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0"/>
      <c r="AU126" s="10"/>
      <c r="AV126" s="10"/>
      <c r="AW126" s="10"/>
      <c r="AX126" s="10"/>
      <c r="AY126" s="10"/>
    </row>
    <row r="127" spans="1:51" x14ac:dyDescent="0.4">
      <c r="A127" s="11"/>
      <c r="B127" s="11"/>
      <c r="C127" s="14"/>
      <c r="D127" s="14"/>
      <c r="E127" s="14"/>
      <c r="F127" s="14"/>
      <c r="G127" s="14"/>
      <c r="H127" s="14"/>
      <c r="I127" s="12"/>
      <c r="J127" s="12"/>
      <c r="K127" s="11"/>
      <c r="L127" s="11"/>
      <c r="M127" s="11"/>
    </row>
    <row r="128" spans="1:51" x14ac:dyDescent="0.4">
      <c r="A128" s="11"/>
      <c r="B128" s="11"/>
      <c r="C128" s="14"/>
      <c r="D128" s="14"/>
      <c r="E128" s="14"/>
      <c r="F128" s="14"/>
      <c r="G128" s="14"/>
      <c r="H128" s="14"/>
      <c r="I128" s="12"/>
      <c r="J128" s="12"/>
      <c r="K128" s="11"/>
      <c r="L128" s="11"/>
      <c r="M128" s="11"/>
    </row>
    <row r="129" spans="3:8" x14ac:dyDescent="0.4">
      <c r="C129" s="3"/>
      <c r="D129" s="3"/>
      <c r="E129" s="3"/>
      <c r="F129" s="3"/>
      <c r="G129" s="3"/>
      <c r="H129" s="3"/>
    </row>
    <row r="130" spans="3:8" x14ac:dyDescent="0.4">
      <c r="C130" s="3"/>
      <c r="D130" s="3"/>
      <c r="E130" s="3"/>
      <c r="F130" s="3"/>
      <c r="G130" s="3"/>
      <c r="H130" s="3"/>
    </row>
    <row r="131" spans="3:8" x14ac:dyDescent="0.4">
      <c r="C131" s="3"/>
      <c r="D131" s="3"/>
      <c r="E131" s="3"/>
      <c r="F131" s="3"/>
      <c r="G131" s="3"/>
      <c r="H131" s="3"/>
    </row>
    <row r="132" spans="3:8" x14ac:dyDescent="0.4">
      <c r="C132" s="3"/>
      <c r="D132" s="3"/>
      <c r="E132" s="3"/>
      <c r="F132" s="3"/>
      <c r="G132" s="3"/>
      <c r="H132" s="3"/>
    </row>
  </sheetData>
  <sheetProtection insertRows="0" deleteRows="0"/>
  <mergeCells count="192">
    <mergeCell ref="AX51:BB53"/>
    <mergeCell ref="AT52:AU52"/>
    <mergeCell ref="AV52:AW52"/>
    <mergeCell ref="AT53:AU53"/>
    <mergeCell ref="AV53:AW53"/>
    <mergeCell ref="I51:L53"/>
    <mergeCell ref="AW4:AX4"/>
    <mergeCell ref="AT21:AU21"/>
    <mergeCell ref="AV21:AW21"/>
    <mergeCell ref="AT18:AU18"/>
    <mergeCell ref="AV18:AW18"/>
    <mergeCell ref="AX21:BB23"/>
    <mergeCell ref="AT22:AU22"/>
    <mergeCell ref="AV22:AW22"/>
    <mergeCell ref="AT23:AU23"/>
    <mergeCell ref="AV23:AW23"/>
    <mergeCell ref="AX18:BB20"/>
    <mergeCell ref="AT19:AU19"/>
    <mergeCell ref="AV19:AW19"/>
    <mergeCell ref="AX27:BB29"/>
    <mergeCell ref="AT29:AU29"/>
    <mergeCell ref="AV29:AW29"/>
    <mergeCell ref="AT35:AU35"/>
    <mergeCell ref="AV35:AW35"/>
    <mergeCell ref="AO1:BA1"/>
    <mergeCell ref="AO2:BA2"/>
    <mergeCell ref="AV11:AX11"/>
    <mergeCell ref="AZ11:BB11"/>
    <mergeCell ref="AT28:AU28"/>
    <mergeCell ref="AV28:AW28"/>
    <mergeCell ref="AX13:BB17"/>
    <mergeCell ref="AJ10:AK10"/>
    <mergeCell ref="AJ11:AK11"/>
    <mergeCell ref="AV10:AX10"/>
    <mergeCell ref="AZ10:BB10"/>
    <mergeCell ref="AT27:AU27"/>
    <mergeCell ref="AV27:AW27"/>
    <mergeCell ref="B13:B17"/>
    <mergeCell ref="C13:E17"/>
    <mergeCell ref="H13:H17"/>
    <mergeCell ref="I13:L17"/>
    <mergeCell ref="AT13:AU17"/>
    <mergeCell ref="AV13:AW17"/>
    <mergeCell ref="R14:X14"/>
    <mergeCell ref="Y14:AE14"/>
    <mergeCell ref="AF14:AL14"/>
    <mergeCell ref="AM14:AS14"/>
    <mergeCell ref="M13:Q17"/>
    <mergeCell ref="H18:H20"/>
    <mergeCell ref="AV20:AW20"/>
    <mergeCell ref="H21:H23"/>
    <mergeCell ref="AX24:BB26"/>
    <mergeCell ref="AT25:AU25"/>
    <mergeCell ref="AV25:AW25"/>
    <mergeCell ref="AT26:AU26"/>
    <mergeCell ref="AV26:AW26"/>
    <mergeCell ref="H24:H26"/>
    <mergeCell ref="AT24:AU24"/>
    <mergeCell ref="AV24:AW24"/>
    <mergeCell ref="AT20:AU20"/>
    <mergeCell ref="H33:H35"/>
    <mergeCell ref="AT33:AU33"/>
    <mergeCell ref="AV33:AW33"/>
    <mergeCell ref="R9:S9"/>
    <mergeCell ref="H42:H44"/>
    <mergeCell ref="AT42:AU42"/>
    <mergeCell ref="AV42:AW42"/>
    <mergeCell ref="I42:L44"/>
    <mergeCell ref="AX39:BB41"/>
    <mergeCell ref="AT40:AU40"/>
    <mergeCell ref="AV40:AW40"/>
    <mergeCell ref="AT41:AU41"/>
    <mergeCell ref="AV41:AW41"/>
    <mergeCell ref="H39:H41"/>
    <mergeCell ref="AT39:AU39"/>
    <mergeCell ref="AV39:AW39"/>
    <mergeCell ref="I39:L41"/>
    <mergeCell ref="AX30:BB32"/>
    <mergeCell ref="AT31:AU31"/>
    <mergeCell ref="AV31:AW31"/>
    <mergeCell ref="AX42:BB44"/>
    <mergeCell ref="AT43:AU43"/>
    <mergeCell ref="AV43:AW43"/>
    <mergeCell ref="AT44:AU44"/>
    <mergeCell ref="H48:H50"/>
    <mergeCell ref="AT48:AU48"/>
    <mergeCell ref="AV48:AW48"/>
    <mergeCell ref="I48:L50"/>
    <mergeCell ref="AX45:BB47"/>
    <mergeCell ref="AT46:AU46"/>
    <mergeCell ref="AV46:AW46"/>
    <mergeCell ref="AT47:AU47"/>
    <mergeCell ref="AV47:AW47"/>
    <mergeCell ref="H45:H47"/>
    <mergeCell ref="AT45:AU45"/>
    <mergeCell ref="AV45:AW45"/>
    <mergeCell ref="I45:L47"/>
    <mergeCell ref="AX48:BB50"/>
    <mergeCell ref="AT49:AU49"/>
    <mergeCell ref="AV49:AW49"/>
    <mergeCell ref="AT50:AU50"/>
    <mergeCell ref="AV50:AW50"/>
    <mergeCell ref="H57:H59"/>
    <mergeCell ref="AT57:AU57"/>
    <mergeCell ref="AV57:AW57"/>
    <mergeCell ref="I57:L59"/>
    <mergeCell ref="AX54:BB56"/>
    <mergeCell ref="AT55:AU55"/>
    <mergeCell ref="AV55:AW55"/>
    <mergeCell ref="AT56:AU56"/>
    <mergeCell ref="AV56:AW56"/>
    <mergeCell ref="H54:H56"/>
    <mergeCell ref="AT54:AU54"/>
    <mergeCell ref="AV54:AW54"/>
    <mergeCell ref="I54:L56"/>
    <mergeCell ref="AX57:BB59"/>
    <mergeCell ref="AT58:AU58"/>
    <mergeCell ref="AV58:AW58"/>
    <mergeCell ref="AT59:AU59"/>
    <mergeCell ref="AV59:AW59"/>
    <mergeCell ref="AV30:AW30"/>
    <mergeCell ref="H60:H62"/>
    <mergeCell ref="AT60:AU60"/>
    <mergeCell ref="AV60:AW60"/>
    <mergeCell ref="AT66:AU68"/>
    <mergeCell ref="AV66:BB70"/>
    <mergeCell ref="B70:Q70"/>
    <mergeCell ref="B66:Q66"/>
    <mergeCell ref="B67:Q67"/>
    <mergeCell ref="B68:Q68"/>
    <mergeCell ref="B69:Q69"/>
    <mergeCell ref="AT69:AU69"/>
    <mergeCell ref="AX63:BB65"/>
    <mergeCell ref="AT64:AU64"/>
    <mergeCell ref="AV64:AW64"/>
    <mergeCell ref="AT65:AU65"/>
    <mergeCell ref="AV65:AW65"/>
    <mergeCell ref="AV63:AW63"/>
    <mergeCell ref="AT70:AU70"/>
    <mergeCell ref="AX60:BB62"/>
    <mergeCell ref="AT61:AU61"/>
    <mergeCell ref="AV61:AW61"/>
    <mergeCell ref="AT62:AU62"/>
    <mergeCell ref="AV62:AW62"/>
    <mergeCell ref="AV36:AW36"/>
    <mergeCell ref="AV44:AW44"/>
    <mergeCell ref="AT34:AU34"/>
    <mergeCell ref="AV34:AW34"/>
    <mergeCell ref="AV38:AW38"/>
    <mergeCell ref="C18:E20"/>
    <mergeCell ref="C21:E23"/>
    <mergeCell ref="C24:E26"/>
    <mergeCell ref="C27:E29"/>
    <mergeCell ref="C30:E32"/>
    <mergeCell ref="C33:E35"/>
    <mergeCell ref="C36:E38"/>
    <mergeCell ref="I18:L20"/>
    <mergeCell ref="I21:L23"/>
    <mergeCell ref="I24:L26"/>
    <mergeCell ref="I27:L29"/>
    <mergeCell ref="I30:L32"/>
    <mergeCell ref="I33:L35"/>
    <mergeCell ref="I36:L38"/>
    <mergeCell ref="H36:H38"/>
    <mergeCell ref="AT32:AU32"/>
    <mergeCell ref="AV32:AW32"/>
    <mergeCell ref="H30:H32"/>
    <mergeCell ref="AT30:AU30"/>
    <mergeCell ref="AX33:BB35"/>
    <mergeCell ref="H27:H29"/>
    <mergeCell ref="AV51:AW51"/>
    <mergeCell ref="AW7:AX7"/>
    <mergeCell ref="AT36:AU36"/>
    <mergeCell ref="I60:L62"/>
    <mergeCell ref="I63:L65"/>
    <mergeCell ref="C39:E41"/>
    <mergeCell ref="C42:E44"/>
    <mergeCell ref="C45:E47"/>
    <mergeCell ref="C48:E50"/>
    <mergeCell ref="C51:E53"/>
    <mergeCell ref="C54:E56"/>
    <mergeCell ref="C57:E59"/>
    <mergeCell ref="C60:E62"/>
    <mergeCell ref="C63:E65"/>
    <mergeCell ref="H63:H65"/>
    <mergeCell ref="AT63:AU63"/>
    <mergeCell ref="H51:H53"/>
    <mergeCell ref="AT51:AU51"/>
    <mergeCell ref="AX36:BB38"/>
    <mergeCell ref="AT37:AU37"/>
    <mergeCell ref="AV37:AW37"/>
    <mergeCell ref="AT38:AU38"/>
  </mergeCells>
  <phoneticPr fontId="2"/>
  <conditionalFormatting sqref="R65:AS65 R62:AS62 R59:AS59 R56:AS56 R53:AS53 R50:AS50 R47:AS47 R44:AS44 R41:AS41 R38:AS38 R35:AS35 R32:AS32 R29:AS29 R26:AS26 R23:AS23 R20:AS20">
    <cfRule type="expression" dxfId="80" priority="193">
      <formula>OR(R$66=$B19,R$67=$B19)</formula>
    </cfRule>
  </conditionalFormatting>
  <conditionalFormatting sqref="R19:X20 R66:AU70">
    <cfRule type="expression" dxfId="79" priority="177">
      <formula>INDIRECT(ADDRESS(ROW(),COLUMN()))=TRUNC(INDIRECT(ADDRESS(ROW(),COLUMN())))</formula>
    </cfRule>
  </conditionalFormatting>
  <conditionalFormatting sqref="Y19:AE20">
    <cfRule type="expression" dxfId="78" priority="175">
      <formula>INDIRECT(ADDRESS(ROW(),COLUMN()))=TRUNC(INDIRECT(ADDRESS(ROW(),COLUMN())))</formula>
    </cfRule>
  </conditionalFormatting>
  <conditionalFormatting sqref="AF19:AL20">
    <cfRule type="expression" dxfId="77" priority="173">
      <formula>INDIRECT(ADDRESS(ROW(),COLUMN()))=TRUNC(INDIRECT(ADDRESS(ROW(),COLUMN())))</formula>
    </cfRule>
  </conditionalFormatting>
  <conditionalFormatting sqref="AM19:AS20">
    <cfRule type="expression" dxfId="76" priority="171">
      <formula>INDIRECT(ADDRESS(ROW(),COLUMN()))=TRUNC(INDIRECT(ADDRESS(ROW(),COLUMN())))</formula>
    </cfRule>
  </conditionalFormatting>
  <conditionalFormatting sqref="AT19:AW20">
    <cfRule type="expression" dxfId="75" priority="168">
      <formula>INDIRECT(ADDRESS(ROW(),COLUMN()))=TRUNC(INDIRECT(ADDRESS(ROW(),COLUMN())))</formula>
    </cfRule>
  </conditionalFormatting>
  <conditionalFormatting sqref="R22:X23">
    <cfRule type="expression" dxfId="74" priority="166">
      <formula>INDIRECT(ADDRESS(ROW(),COLUMN()))=TRUNC(INDIRECT(ADDRESS(ROW(),COLUMN())))</formula>
    </cfRule>
  </conditionalFormatting>
  <conditionalFormatting sqref="Y22:AE23">
    <cfRule type="expression" dxfId="73" priority="164">
      <formula>INDIRECT(ADDRESS(ROW(),COLUMN()))=TRUNC(INDIRECT(ADDRESS(ROW(),COLUMN())))</formula>
    </cfRule>
  </conditionalFormatting>
  <conditionalFormatting sqref="AF22:AL23">
    <cfRule type="expression" dxfId="72" priority="162">
      <formula>INDIRECT(ADDRESS(ROW(),COLUMN()))=TRUNC(INDIRECT(ADDRESS(ROW(),COLUMN())))</formula>
    </cfRule>
  </conditionalFormatting>
  <conditionalFormatting sqref="AM22:AS23">
    <cfRule type="expression" dxfId="71" priority="160">
      <formula>INDIRECT(ADDRESS(ROW(),COLUMN()))=TRUNC(INDIRECT(ADDRESS(ROW(),COLUMN())))</formula>
    </cfRule>
  </conditionalFormatting>
  <conditionalFormatting sqref="AT22:AW23">
    <cfRule type="expression" dxfId="70" priority="157">
      <formula>INDIRECT(ADDRESS(ROW(),COLUMN()))=TRUNC(INDIRECT(ADDRESS(ROW(),COLUMN())))</formula>
    </cfRule>
  </conditionalFormatting>
  <conditionalFormatting sqref="R25:X26">
    <cfRule type="expression" dxfId="69" priority="155">
      <formula>INDIRECT(ADDRESS(ROW(),COLUMN()))=TRUNC(INDIRECT(ADDRESS(ROW(),COLUMN())))</formula>
    </cfRule>
  </conditionalFormatting>
  <conditionalFormatting sqref="Y25:AE26">
    <cfRule type="expression" dxfId="68" priority="153">
      <formula>INDIRECT(ADDRESS(ROW(),COLUMN()))=TRUNC(INDIRECT(ADDRESS(ROW(),COLUMN())))</formula>
    </cfRule>
  </conditionalFormatting>
  <conditionalFormatting sqref="AF25:AL26">
    <cfRule type="expression" dxfId="67" priority="151">
      <formula>INDIRECT(ADDRESS(ROW(),COLUMN()))=TRUNC(INDIRECT(ADDRESS(ROW(),COLUMN())))</formula>
    </cfRule>
  </conditionalFormatting>
  <conditionalFormatting sqref="AM25:AS26">
    <cfRule type="expression" dxfId="66" priority="149">
      <formula>INDIRECT(ADDRESS(ROW(),COLUMN()))=TRUNC(INDIRECT(ADDRESS(ROW(),COLUMN())))</formula>
    </cfRule>
  </conditionalFormatting>
  <conditionalFormatting sqref="AT25:AW26">
    <cfRule type="expression" dxfId="65" priority="146">
      <formula>INDIRECT(ADDRESS(ROW(),COLUMN()))=TRUNC(INDIRECT(ADDRESS(ROW(),COLUMN())))</formula>
    </cfRule>
  </conditionalFormatting>
  <conditionalFormatting sqref="R28:X29">
    <cfRule type="expression" dxfId="64" priority="144">
      <formula>INDIRECT(ADDRESS(ROW(),COLUMN()))=TRUNC(INDIRECT(ADDRESS(ROW(),COLUMN())))</formula>
    </cfRule>
  </conditionalFormatting>
  <conditionalFormatting sqref="Y28:AE29">
    <cfRule type="expression" dxfId="63" priority="142">
      <formula>INDIRECT(ADDRESS(ROW(),COLUMN()))=TRUNC(INDIRECT(ADDRESS(ROW(),COLUMN())))</formula>
    </cfRule>
  </conditionalFormatting>
  <conditionalFormatting sqref="AF28:AL29">
    <cfRule type="expression" dxfId="62" priority="140">
      <formula>INDIRECT(ADDRESS(ROW(),COLUMN()))=TRUNC(INDIRECT(ADDRESS(ROW(),COLUMN())))</formula>
    </cfRule>
  </conditionalFormatting>
  <conditionalFormatting sqref="AM28:AS29">
    <cfRule type="expression" dxfId="61" priority="138">
      <formula>INDIRECT(ADDRESS(ROW(),COLUMN()))=TRUNC(INDIRECT(ADDRESS(ROW(),COLUMN())))</formula>
    </cfRule>
  </conditionalFormatting>
  <conditionalFormatting sqref="AT28:AW29">
    <cfRule type="expression" dxfId="60" priority="135">
      <formula>INDIRECT(ADDRESS(ROW(),COLUMN()))=TRUNC(INDIRECT(ADDRESS(ROW(),COLUMN())))</formula>
    </cfRule>
  </conditionalFormatting>
  <conditionalFormatting sqref="R31:X32">
    <cfRule type="expression" dxfId="59" priority="133">
      <formula>INDIRECT(ADDRESS(ROW(),COLUMN()))=TRUNC(INDIRECT(ADDRESS(ROW(),COLUMN())))</formula>
    </cfRule>
  </conditionalFormatting>
  <conditionalFormatting sqref="Y31:AE32">
    <cfRule type="expression" dxfId="58" priority="131">
      <formula>INDIRECT(ADDRESS(ROW(),COLUMN()))=TRUNC(INDIRECT(ADDRESS(ROW(),COLUMN())))</formula>
    </cfRule>
  </conditionalFormatting>
  <conditionalFormatting sqref="AF31:AL32">
    <cfRule type="expression" dxfId="57" priority="129">
      <formula>INDIRECT(ADDRESS(ROW(),COLUMN()))=TRUNC(INDIRECT(ADDRESS(ROW(),COLUMN())))</formula>
    </cfRule>
  </conditionalFormatting>
  <conditionalFormatting sqref="AM31:AS32">
    <cfRule type="expression" dxfId="56" priority="127">
      <formula>INDIRECT(ADDRESS(ROW(),COLUMN()))=TRUNC(INDIRECT(ADDRESS(ROW(),COLUMN())))</formula>
    </cfRule>
  </conditionalFormatting>
  <conditionalFormatting sqref="AT31:AW32">
    <cfRule type="expression" dxfId="55" priority="124">
      <formula>INDIRECT(ADDRESS(ROW(),COLUMN()))=TRUNC(INDIRECT(ADDRESS(ROW(),COLUMN())))</formula>
    </cfRule>
  </conditionalFormatting>
  <conditionalFormatting sqref="R34:X35">
    <cfRule type="expression" dxfId="54" priority="122">
      <formula>INDIRECT(ADDRESS(ROW(),COLUMN()))=TRUNC(INDIRECT(ADDRESS(ROW(),COLUMN())))</formula>
    </cfRule>
  </conditionalFormatting>
  <conditionalFormatting sqref="Y34:AE35">
    <cfRule type="expression" dxfId="53" priority="120">
      <formula>INDIRECT(ADDRESS(ROW(),COLUMN()))=TRUNC(INDIRECT(ADDRESS(ROW(),COLUMN())))</formula>
    </cfRule>
  </conditionalFormatting>
  <conditionalFormatting sqref="AF34:AL35">
    <cfRule type="expression" dxfId="52" priority="118">
      <formula>INDIRECT(ADDRESS(ROW(),COLUMN()))=TRUNC(INDIRECT(ADDRESS(ROW(),COLUMN())))</formula>
    </cfRule>
  </conditionalFormatting>
  <conditionalFormatting sqref="AM34:AS35">
    <cfRule type="expression" dxfId="51" priority="116">
      <formula>INDIRECT(ADDRESS(ROW(),COLUMN()))=TRUNC(INDIRECT(ADDRESS(ROW(),COLUMN())))</formula>
    </cfRule>
  </conditionalFormatting>
  <conditionalFormatting sqref="AT34:AW35">
    <cfRule type="expression" dxfId="50" priority="113">
      <formula>INDIRECT(ADDRESS(ROW(),COLUMN()))=TRUNC(INDIRECT(ADDRESS(ROW(),COLUMN())))</formula>
    </cfRule>
  </conditionalFormatting>
  <conditionalFormatting sqref="R37:X38">
    <cfRule type="expression" dxfId="49" priority="111">
      <formula>INDIRECT(ADDRESS(ROW(),COLUMN()))=TRUNC(INDIRECT(ADDRESS(ROW(),COLUMN())))</formula>
    </cfRule>
  </conditionalFormatting>
  <conditionalFormatting sqref="Y37:AE38">
    <cfRule type="expression" dxfId="48" priority="109">
      <formula>INDIRECT(ADDRESS(ROW(),COLUMN()))=TRUNC(INDIRECT(ADDRESS(ROW(),COLUMN())))</formula>
    </cfRule>
  </conditionalFormatting>
  <conditionalFormatting sqref="AF37:AL38">
    <cfRule type="expression" dxfId="47" priority="107">
      <formula>INDIRECT(ADDRESS(ROW(),COLUMN()))=TRUNC(INDIRECT(ADDRESS(ROW(),COLUMN())))</formula>
    </cfRule>
  </conditionalFormatting>
  <conditionalFormatting sqref="AM37:AS38">
    <cfRule type="expression" dxfId="46" priority="105">
      <formula>INDIRECT(ADDRESS(ROW(),COLUMN()))=TRUNC(INDIRECT(ADDRESS(ROW(),COLUMN())))</formula>
    </cfRule>
  </conditionalFormatting>
  <conditionalFormatting sqref="AT37:AW38">
    <cfRule type="expression" dxfId="45" priority="102">
      <formula>INDIRECT(ADDRESS(ROW(),COLUMN()))=TRUNC(INDIRECT(ADDRESS(ROW(),COLUMN())))</formula>
    </cfRule>
  </conditionalFormatting>
  <conditionalFormatting sqref="R40:X41">
    <cfRule type="expression" dxfId="44" priority="100">
      <formula>INDIRECT(ADDRESS(ROW(),COLUMN()))=TRUNC(INDIRECT(ADDRESS(ROW(),COLUMN())))</formula>
    </cfRule>
  </conditionalFormatting>
  <conditionalFormatting sqref="Y40:AE41">
    <cfRule type="expression" dxfId="43" priority="98">
      <formula>INDIRECT(ADDRESS(ROW(),COLUMN()))=TRUNC(INDIRECT(ADDRESS(ROW(),COLUMN())))</formula>
    </cfRule>
  </conditionalFormatting>
  <conditionalFormatting sqref="AF40:AL41">
    <cfRule type="expression" dxfId="42" priority="96">
      <formula>INDIRECT(ADDRESS(ROW(),COLUMN()))=TRUNC(INDIRECT(ADDRESS(ROW(),COLUMN())))</formula>
    </cfRule>
  </conditionalFormatting>
  <conditionalFormatting sqref="AM40:AS41">
    <cfRule type="expression" dxfId="41" priority="94">
      <formula>INDIRECT(ADDRESS(ROW(),COLUMN()))=TRUNC(INDIRECT(ADDRESS(ROW(),COLUMN())))</formula>
    </cfRule>
  </conditionalFormatting>
  <conditionalFormatting sqref="AT40:AW41">
    <cfRule type="expression" dxfId="40" priority="91">
      <formula>INDIRECT(ADDRESS(ROW(),COLUMN()))=TRUNC(INDIRECT(ADDRESS(ROW(),COLUMN())))</formula>
    </cfRule>
  </conditionalFormatting>
  <conditionalFormatting sqref="R43:X44">
    <cfRule type="expression" dxfId="39" priority="89">
      <formula>INDIRECT(ADDRESS(ROW(),COLUMN()))=TRUNC(INDIRECT(ADDRESS(ROW(),COLUMN())))</formula>
    </cfRule>
  </conditionalFormatting>
  <conditionalFormatting sqref="Y43:AE44">
    <cfRule type="expression" dxfId="38" priority="87">
      <formula>INDIRECT(ADDRESS(ROW(),COLUMN()))=TRUNC(INDIRECT(ADDRESS(ROW(),COLUMN())))</formula>
    </cfRule>
  </conditionalFormatting>
  <conditionalFormatting sqref="AF43:AL44">
    <cfRule type="expression" dxfId="37" priority="85">
      <formula>INDIRECT(ADDRESS(ROW(),COLUMN()))=TRUNC(INDIRECT(ADDRESS(ROW(),COLUMN())))</formula>
    </cfRule>
  </conditionalFormatting>
  <conditionalFormatting sqref="AM43:AS44">
    <cfRule type="expression" dxfId="36" priority="83">
      <formula>INDIRECT(ADDRESS(ROW(),COLUMN()))=TRUNC(INDIRECT(ADDRESS(ROW(),COLUMN())))</formula>
    </cfRule>
  </conditionalFormatting>
  <conditionalFormatting sqref="AT43:AW44">
    <cfRule type="expression" dxfId="35" priority="80">
      <formula>INDIRECT(ADDRESS(ROW(),COLUMN()))=TRUNC(INDIRECT(ADDRESS(ROW(),COLUMN())))</formula>
    </cfRule>
  </conditionalFormatting>
  <conditionalFormatting sqref="R46:X47">
    <cfRule type="expression" dxfId="34" priority="78">
      <formula>INDIRECT(ADDRESS(ROW(),COLUMN()))=TRUNC(INDIRECT(ADDRESS(ROW(),COLUMN())))</formula>
    </cfRule>
  </conditionalFormatting>
  <conditionalFormatting sqref="Y46:AE47">
    <cfRule type="expression" dxfId="33" priority="76">
      <formula>INDIRECT(ADDRESS(ROW(),COLUMN()))=TRUNC(INDIRECT(ADDRESS(ROW(),COLUMN())))</formula>
    </cfRule>
  </conditionalFormatting>
  <conditionalFormatting sqref="AF46:AL47">
    <cfRule type="expression" dxfId="32" priority="74">
      <formula>INDIRECT(ADDRESS(ROW(),COLUMN()))=TRUNC(INDIRECT(ADDRESS(ROW(),COLUMN())))</formula>
    </cfRule>
  </conditionalFormatting>
  <conditionalFormatting sqref="AM46:AS47">
    <cfRule type="expression" dxfId="31" priority="72">
      <formula>INDIRECT(ADDRESS(ROW(),COLUMN()))=TRUNC(INDIRECT(ADDRESS(ROW(),COLUMN())))</formula>
    </cfRule>
  </conditionalFormatting>
  <conditionalFormatting sqref="AT46:AW47">
    <cfRule type="expression" dxfId="30" priority="69">
      <formula>INDIRECT(ADDRESS(ROW(),COLUMN()))=TRUNC(INDIRECT(ADDRESS(ROW(),COLUMN())))</formula>
    </cfRule>
  </conditionalFormatting>
  <conditionalFormatting sqref="R49:X50">
    <cfRule type="expression" dxfId="29" priority="67">
      <formula>INDIRECT(ADDRESS(ROW(),COLUMN()))=TRUNC(INDIRECT(ADDRESS(ROW(),COLUMN())))</formula>
    </cfRule>
  </conditionalFormatting>
  <conditionalFormatting sqref="Y49:AE50">
    <cfRule type="expression" dxfId="28" priority="65">
      <formula>INDIRECT(ADDRESS(ROW(),COLUMN()))=TRUNC(INDIRECT(ADDRESS(ROW(),COLUMN())))</formula>
    </cfRule>
  </conditionalFormatting>
  <conditionalFormatting sqref="AF49:AL50">
    <cfRule type="expression" dxfId="27" priority="63">
      <formula>INDIRECT(ADDRESS(ROW(),COLUMN()))=TRUNC(INDIRECT(ADDRESS(ROW(),COLUMN())))</formula>
    </cfRule>
  </conditionalFormatting>
  <conditionalFormatting sqref="AM49:AS50">
    <cfRule type="expression" dxfId="26" priority="61">
      <formula>INDIRECT(ADDRESS(ROW(),COLUMN()))=TRUNC(INDIRECT(ADDRESS(ROW(),COLUMN())))</formula>
    </cfRule>
  </conditionalFormatting>
  <conditionalFormatting sqref="AT49:AW50">
    <cfRule type="expression" dxfId="25" priority="58">
      <formula>INDIRECT(ADDRESS(ROW(),COLUMN()))=TRUNC(INDIRECT(ADDRESS(ROW(),COLUMN())))</formula>
    </cfRule>
  </conditionalFormatting>
  <conditionalFormatting sqref="R52:X53">
    <cfRule type="expression" dxfId="24" priority="56">
      <formula>INDIRECT(ADDRESS(ROW(),COLUMN()))=TRUNC(INDIRECT(ADDRESS(ROW(),COLUMN())))</formula>
    </cfRule>
  </conditionalFormatting>
  <conditionalFormatting sqref="Y52:AE53">
    <cfRule type="expression" dxfId="23" priority="54">
      <formula>INDIRECT(ADDRESS(ROW(),COLUMN()))=TRUNC(INDIRECT(ADDRESS(ROW(),COLUMN())))</formula>
    </cfRule>
  </conditionalFormatting>
  <conditionalFormatting sqref="AF52:AL53">
    <cfRule type="expression" dxfId="22" priority="52">
      <formula>INDIRECT(ADDRESS(ROW(),COLUMN()))=TRUNC(INDIRECT(ADDRESS(ROW(),COLUMN())))</formula>
    </cfRule>
  </conditionalFormatting>
  <conditionalFormatting sqref="AM52:AS53">
    <cfRule type="expression" dxfId="21" priority="50">
      <formula>INDIRECT(ADDRESS(ROW(),COLUMN()))=TRUNC(INDIRECT(ADDRESS(ROW(),COLUMN())))</formula>
    </cfRule>
  </conditionalFormatting>
  <conditionalFormatting sqref="AT52:AW53">
    <cfRule type="expression" dxfId="20" priority="47">
      <formula>INDIRECT(ADDRESS(ROW(),COLUMN()))=TRUNC(INDIRECT(ADDRESS(ROW(),COLUMN())))</formula>
    </cfRule>
  </conditionalFormatting>
  <conditionalFormatting sqref="R55:X56">
    <cfRule type="expression" dxfId="19" priority="45">
      <formula>INDIRECT(ADDRESS(ROW(),COLUMN()))=TRUNC(INDIRECT(ADDRESS(ROW(),COLUMN())))</formula>
    </cfRule>
  </conditionalFormatting>
  <conditionalFormatting sqref="Y55:AE56">
    <cfRule type="expression" dxfId="18" priority="43">
      <formula>INDIRECT(ADDRESS(ROW(),COLUMN()))=TRUNC(INDIRECT(ADDRESS(ROW(),COLUMN())))</formula>
    </cfRule>
  </conditionalFormatting>
  <conditionalFormatting sqref="AF55:AL56">
    <cfRule type="expression" dxfId="17" priority="41">
      <formula>INDIRECT(ADDRESS(ROW(),COLUMN()))=TRUNC(INDIRECT(ADDRESS(ROW(),COLUMN())))</formula>
    </cfRule>
  </conditionalFormatting>
  <conditionalFormatting sqref="AM55:AS56">
    <cfRule type="expression" dxfId="16" priority="39">
      <formula>INDIRECT(ADDRESS(ROW(),COLUMN()))=TRUNC(INDIRECT(ADDRESS(ROW(),COLUMN())))</formula>
    </cfRule>
  </conditionalFormatting>
  <conditionalFormatting sqref="AT55:AW56">
    <cfRule type="expression" dxfId="15" priority="36">
      <formula>INDIRECT(ADDRESS(ROW(),COLUMN()))=TRUNC(INDIRECT(ADDRESS(ROW(),COLUMN())))</formula>
    </cfRule>
  </conditionalFormatting>
  <conditionalFormatting sqref="R58:X59">
    <cfRule type="expression" dxfId="14" priority="34">
      <formula>INDIRECT(ADDRESS(ROW(),COLUMN()))=TRUNC(INDIRECT(ADDRESS(ROW(),COLUMN())))</formula>
    </cfRule>
  </conditionalFormatting>
  <conditionalFormatting sqref="Y58:AE59">
    <cfRule type="expression" dxfId="13" priority="32">
      <formula>INDIRECT(ADDRESS(ROW(),COLUMN()))=TRUNC(INDIRECT(ADDRESS(ROW(),COLUMN())))</formula>
    </cfRule>
  </conditionalFormatting>
  <conditionalFormatting sqref="AF58:AL59">
    <cfRule type="expression" dxfId="12" priority="30">
      <formula>INDIRECT(ADDRESS(ROW(),COLUMN()))=TRUNC(INDIRECT(ADDRESS(ROW(),COLUMN())))</formula>
    </cfRule>
  </conditionalFormatting>
  <conditionalFormatting sqref="AM58:AS59">
    <cfRule type="expression" dxfId="11" priority="28">
      <formula>INDIRECT(ADDRESS(ROW(),COLUMN()))=TRUNC(INDIRECT(ADDRESS(ROW(),COLUMN())))</formula>
    </cfRule>
  </conditionalFormatting>
  <conditionalFormatting sqref="AT58:AW59">
    <cfRule type="expression" dxfId="10" priority="25">
      <formula>INDIRECT(ADDRESS(ROW(),COLUMN()))=TRUNC(INDIRECT(ADDRESS(ROW(),COLUMN())))</formula>
    </cfRule>
  </conditionalFormatting>
  <conditionalFormatting sqref="R61:X62">
    <cfRule type="expression" dxfId="9" priority="23">
      <formula>INDIRECT(ADDRESS(ROW(),COLUMN()))=TRUNC(INDIRECT(ADDRESS(ROW(),COLUMN())))</formula>
    </cfRule>
  </conditionalFormatting>
  <conditionalFormatting sqref="Y61:AE62">
    <cfRule type="expression" dxfId="8" priority="21">
      <formula>INDIRECT(ADDRESS(ROW(),COLUMN()))=TRUNC(INDIRECT(ADDRESS(ROW(),COLUMN())))</formula>
    </cfRule>
  </conditionalFormatting>
  <conditionalFormatting sqref="AF61:AL62">
    <cfRule type="expression" dxfId="7" priority="19">
      <formula>INDIRECT(ADDRESS(ROW(),COLUMN()))=TRUNC(INDIRECT(ADDRESS(ROW(),COLUMN())))</formula>
    </cfRule>
  </conditionalFormatting>
  <conditionalFormatting sqref="AM61:AS62">
    <cfRule type="expression" dxfId="6" priority="17">
      <formula>INDIRECT(ADDRESS(ROW(),COLUMN()))=TRUNC(INDIRECT(ADDRESS(ROW(),COLUMN())))</formula>
    </cfRule>
  </conditionalFormatting>
  <conditionalFormatting sqref="AT61:AW62">
    <cfRule type="expression" dxfId="5" priority="14">
      <formula>INDIRECT(ADDRESS(ROW(),COLUMN()))=TRUNC(INDIRECT(ADDRESS(ROW(),COLUMN())))</formula>
    </cfRule>
  </conditionalFormatting>
  <conditionalFormatting sqref="R64:X65">
    <cfRule type="expression" dxfId="4" priority="12">
      <formula>INDIRECT(ADDRESS(ROW(),COLUMN()))=TRUNC(INDIRECT(ADDRESS(ROW(),COLUMN())))</formula>
    </cfRule>
  </conditionalFormatting>
  <conditionalFormatting sqref="Y64:AE65">
    <cfRule type="expression" dxfId="3" priority="10">
      <formula>INDIRECT(ADDRESS(ROW(),COLUMN()))=TRUNC(INDIRECT(ADDRESS(ROW(),COLUMN())))</formula>
    </cfRule>
  </conditionalFormatting>
  <conditionalFormatting sqref="AF64:AL65">
    <cfRule type="expression" dxfId="2" priority="8">
      <formula>INDIRECT(ADDRESS(ROW(),COLUMN()))=TRUNC(INDIRECT(ADDRESS(ROW(),COLUMN())))</formula>
    </cfRule>
  </conditionalFormatting>
  <conditionalFormatting sqref="AM64:AS65">
    <cfRule type="expression" dxfId="1" priority="6">
      <formula>INDIRECT(ADDRESS(ROW(),COLUMN()))=TRUNC(INDIRECT(ADDRESS(ROW(),COLUMN())))</formula>
    </cfRule>
  </conditionalFormatting>
  <conditionalFormatting sqref="AT64:AW65">
    <cfRule type="expression" dxfId="0" priority="3">
      <formula>INDIRECT(ADDRESS(ROW(),COLUMN()))=TRUNC(INDIRECT(ADDRESS(ROW(),COLUMN())))</formula>
    </cfRule>
  </conditionalFormatting>
  <dataValidations count="7">
    <dataValidation type="list" allowBlank="1" showInputMessage="1" showErrorMessage="1" sqref="R21:AS21 R24:AS24 R27:AS27 R30:AS30 R33:AS33 R36:AS36 R39:AS39 R42:AS42 R45:AS45 R48:AS48 R51:AS51 R54:AS54 R57:AS57 R60:AS60 R63:AS63 R18:AS18" xr:uid="{00000000-0002-0000-0000-000004000000}">
      <formula1>【記載例】シフト記号</formula1>
    </dataValidation>
    <dataValidation type="list" allowBlank="1" showInputMessage="1" sqref="C18:E65" xr:uid="{00000000-0002-0000-0000-000005000000}">
      <formula1>職種</formula1>
    </dataValidation>
    <dataValidation type="list" allowBlank="1" showInputMessage="1" sqref="H18:H65" xr:uid="{00000000-0002-0000-0000-000006000000}">
      <formula1>"A, B, C, D"</formula1>
    </dataValidation>
    <dataValidation type="list" errorStyle="warning" allowBlank="1" showInputMessage="1" error="リストにない場合のみ、入力してください。" sqref="I18:L65" xr:uid="{00000000-0002-0000-0000-000007000000}">
      <formula1>INDIRECT(C18)</formula1>
    </dataValidation>
    <dataValidation allowBlank="1" showInputMessage="1" showErrorMessage="1" error="入力可能範囲　32～40" sqref="AW7" xr:uid="{00000000-0002-0000-0000-000008000000}"/>
    <dataValidation type="decimal" allowBlank="1" showInputMessage="1" showErrorMessage="1" error="入力可能範囲　32～40" sqref="AT4" xr:uid="{00000000-0002-0000-0000-000001000000}">
      <formula1>32</formula1>
      <formula2>40</formula2>
    </dataValidation>
    <dataValidation type="list" allowBlank="1" showInputMessage="1" sqref="AO1:BA1" xr:uid="{00000000-0002-0000-0000-000009000000}">
      <formula1>#REF!</formula1>
    </dataValidation>
  </dataValidations>
  <printOptions horizontalCentered="1"/>
  <pageMargins left="0.15748031496062992" right="0.15748031496062992" top="0.39370078740157483" bottom="0.15748031496062992" header="0.15748031496062992" footer="0.15748031496062992"/>
  <pageSetup paperSize="9" scale="41" orientation="landscape" r:id="rId1"/>
  <rowBreaks count="1" manualBreakCount="1">
    <brk id="7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view="pageBreakPreview" zoomScale="60" zoomScaleNormal="100" workbookViewId="0">
      <selection activeCell="K58" sqref="K58"/>
    </sheetView>
  </sheetViews>
  <sheetFormatPr defaultColWidth="9" defaultRowHeight="25.5" x14ac:dyDescent="0.4"/>
  <cols>
    <col min="1" max="1" width="1.625" style="131" customWidth="1"/>
    <col min="2" max="2" width="5.625" style="130" customWidth="1"/>
    <col min="3" max="3" width="10.625" style="130" customWidth="1"/>
    <col min="4" max="4" width="10.625" style="130" hidden="1" customWidth="1"/>
    <col min="5" max="5" width="3.375" style="130" bestFit="1" customWidth="1"/>
    <col min="6" max="6" width="15.625" style="131" customWidth="1"/>
    <col min="7" max="7" width="3.375" style="131" bestFit="1" customWidth="1"/>
    <col min="8" max="8" width="15.625" style="131" customWidth="1"/>
    <col min="9" max="9" width="3.375" style="131" bestFit="1" customWidth="1"/>
    <col min="10" max="10" width="15.625" style="130" customWidth="1"/>
    <col min="11" max="11" width="3.375" style="131" bestFit="1" customWidth="1"/>
    <col min="12" max="12" width="15.625" style="131" customWidth="1"/>
    <col min="13" max="13" width="5" style="131" customWidth="1"/>
    <col min="14" max="14" width="15.625" style="131" customWidth="1"/>
    <col min="15" max="15" width="3.375" style="131" customWidth="1"/>
    <col min="16" max="16" width="15.625" style="131" customWidth="1"/>
    <col min="17" max="17" width="3.375" style="131" customWidth="1"/>
    <col min="18" max="18" width="15.625" style="131" customWidth="1"/>
    <col min="19" max="19" width="3.375" style="131" customWidth="1"/>
    <col min="20" max="20" width="15.625" style="131" customWidth="1"/>
    <col min="21" max="21" width="3.375" style="131" customWidth="1"/>
    <col min="22" max="22" width="15.625" style="131" customWidth="1"/>
    <col min="23" max="23" width="3.375" style="131" customWidth="1"/>
    <col min="24" max="24" width="15.625" style="131" customWidth="1"/>
    <col min="25" max="25" width="3.375" style="131" customWidth="1"/>
    <col min="26" max="26" width="15.625" style="131" customWidth="1"/>
    <col min="27" max="27" width="3.375" style="131" customWidth="1"/>
    <col min="28" max="28" width="50.625" style="131" customWidth="1"/>
    <col min="29" max="16384" width="9" style="131"/>
  </cols>
  <sheetData>
    <row r="1" spans="2:28" x14ac:dyDescent="0.4">
      <c r="B1" s="129" t="s">
        <v>22</v>
      </c>
    </row>
    <row r="2" spans="2:28" x14ac:dyDescent="0.4">
      <c r="B2" s="132" t="s">
        <v>23</v>
      </c>
      <c r="F2" s="133"/>
      <c r="G2" s="134"/>
      <c r="H2" s="134"/>
      <c r="I2" s="134"/>
      <c r="J2" s="135"/>
      <c r="K2" s="134"/>
      <c r="L2" s="134"/>
    </row>
    <row r="3" spans="2:28" x14ac:dyDescent="0.4">
      <c r="B3" s="133" t="s">
        <v>93</v>
      </c>
      <c r="F3" s="135" t="s">
        <v>94</v>
      </c>
      <c r="G3" s="134"/>
      <c r="H3" s="134"/>
      <c r="I3" s="134"/>
      <c r="J3" s="135"/>
      <c r="K3" s="134"/>
      <c r="L3" s="134"/>
    </row>
    <row r="4" spans="2:28" x14ac:dyDescent="0.4">
      <c r="B4" s="132"/>
      <c r="F4" s="336" t="s">
        <v>24</v>
      </c>
      <c r="G4" s="336"/>
      <c r="H4" s="336"/>
      <c r="I4" s="336"/>
      <c r="J4" s="336"/>
      <c r="K4" s="336"/>
      <c r="L4" s="336"/>
      <c r="N4" s="336" t="s">
        <v>55</v>
      </c>
      <c r="O4" s="336"/>
      <c r="P4" s="336"/>
      <c r="R4" s="336" t="s">
        <v>54</v>
      </c>
      <c r="S4" s="336"/>
      <c r="T4" s="336"/>
      <c r="U4" s="336"/>
      <c r="V4" s="336"/>
      <c r="W4" s="336"/>
      <c r="X4" s="336"/>
      <c r="Z4" s="149" t="s">
        <v>64</v>
      </c>
      <c r="AB4" s="336" t="s">
        <v>119</v>
      </c>
    </row>
    <row r="5" spans="2:28" x14ac:dyDescent="0.4">
      <c r="B5" s="130" t="s">
        <v>17</v>
      </c>
      <c r="C5" s="130" t="s">
        <v>2</v>
      </c>
      <c r="F5" s="130" t="s">
        <v>115</v>
      </c>
      <c r="G5" s="130"/>
      <c r="H5" s="130" t="s">
        <v>116</v>
      </c>
      <c r="J5" s="130" t="s">
        <v>25</v>
      </c>
      <c r="L5" s="130" t="s">
        <v>24</v>
      </c>
      <c r="N5" s="130" t="s">
        <v>117</v>
      </c>
      <c r="P5" s="130" t="s">
        <v>118</v>
      </c>
      <c r="R5" s="130" t="s">
        <v>117</v>
      </c>
      <c r="T5" s="130" t="s">
        <v>118</v>
      </c>
      <c r="V5" s="130" t="s">
        <v>25</v>
      </c>
      <c r="X5" s="130" t="s">
        <v>24</v>
      </c>
      <c r="Z5" s="150" t="s">
        <v>65</v>
      </c>
      <c r="AB5" s="336"/>
    </row>
    <row r="6" spans="2:28" x14ac:dyDescent="0.4">
      <c r="B6" s="136">
        <v>1</v>
      </c>
      <c r="C6" s="137" t="s">
        <v>28</v>
      </c>
      <c r="D6" s="152" t="str">
        <f>C6</f>
        <v>a</v>
      </c>
      <c r="E6" s="136" t="s">
        <v>13</v>
      </c>
      <c r="F6" s="138">
        <v>0.29166666666666669</v>
      </c>
      <c r="G6" s="136" t="s">
        <v>14</v>
      </c>
      <c r="H6" s="138">
        <v>0.66666666666666663</v>
      </c>
      <c r="I6" s="139" t="s">
        <v>27</v>
      </c>
      <c r="J6" s="138">
        <v>4.1666666666666664E-2</v>
      </c>
      <c r="K6" s="140" t="s">
        <v>0</v>
      </c>
      <c r="L6" s="143">
        <f>IF(OR(F6="",H6=""),"",(H6+IF(F6&gt;H6,1,0)-F6-J6)*24)</f>
        <v>7.9999999999999982</v>
      </c>
      <c r="N6" s="141">
        <f>【記載例】認知症対応型共同生活介護!$AV$10</f>
        <v>0.29166666666666669</v>
      </c>
      <c r="O6" s="130" t="s">
        <v>14</v>
      </c>
      <c r="P6" s="141">
        <f>【記載例】認知症対応型共同生活介護!$AZ$10</f>
        <v>0.83333333333333337</v>
      </c>
      <c r="R6" s="144">
        <f t="shared" ref="R6:R8" si="0">IF(F6="","",IF(F6&lt;N6,N6,IF(F6&gt;=P6,"",F6)))</f>
        <v>0.29166666666666669</v>
      </c>
      <c r="S6" s="130" t="s">
        <v>14</v>
      </c>
      <c r="T6" s="144">
        <f t="shared" ref="T6:T8" si="1">IF(H6="","",IF(H6&gt;F6,IF(H6&lt;P6,H6,P6),P6))</f>
        <v>0.66666666666666663</v>
      </c>
      <c r="U6" s="142" t="s">
        <v>27</v>
      </c>
      <c r="V6" s="138">
        <v>4.1666666666666664E-2</v>
      </c>
      <c r="W6" s="131" t="s">
        <v>0</v>
      </c>
      <c r="X6" s="143">
        <f>IF(R6="","",IF((T6+IF(R6&gt;T6,1,0)-R6-V6)*24=0,"",(T6+IF(R6&gt;T6,1,0)-R6-V6)*24))</f>
        <v>7.9999999999999982</v>
      </c>
      <c r="Z6" s="143" t="str">
        <f>IF(X6="",L6,IF(OR(L6-X6=0,L6-X6&lt;0),"-",L6-X6))</f>
        <v>-</v>
      </c>
      <c r="AB6" s="151"/>
    </row>
    <row r="7" spans="2:28" x14ac:dyDescent="0.4">
      <c r="B7" s="136">
        <v>2</v>
      </c>
      <c r="C7" s="137" t="s">
        <v>29</v>
      </c>
      <c r="D7" s="152" t="str">
        <f t="shared" ref="D7:D38" si="2">C7</f>
        <v>b</v>
      </c>
      <c r="E7" s="136" t="s">
        <v>13</v>
      </c>
      <c r="F7" s="138">
        <v>0.45833333333333331</v>
      </c>
      <c r="G7" s="136" t="s">
        <v>14</v>
      </c>
      <c r="H7" s="138">
        <v>0.83333333333333337</v>
      </c>
      <c r="I7" s="139" t="s">
        <v>27</v>
      </c>
      <c r="J7" s="138">
        <v>4.1666666666666664E-2</v>
      </c>
      <c r="K7" s="140" t="s">
        <v>0</v>
      </c>
      <c r="L7" s="143">
        <f>IF(OR(F7="",H7=""),"",(H7+IF(F7&gt;H7,1,0)-F7-J7)*24)</f>
        <v>8</v>
      </c>
      <c r="N7" s="141">
        <f>【記載例】認知症対応型共同生活介護!$AV$10</f>
        <v>0.29166666666666669</v>
      </c>
      <c r="O7" s="130" t="s">
        <v>14</v>
      </c>
      <c r="P7" s="141">
        <f>【記載例】認知症対応型共同生活介護!$AZ$10</f>
        <v>0.83333333333333337</v>
      </c>
      <c r="R7" s="144">
        <f t="shared" si="0"/>
        <v>0.45833333333333331</v>
      </c>
      <c r="S7" s="130" t="s">
        <v>14</v>
      </c>
      <c r="T7" s="144">
        <f t="shared" si="1"/>
        <v>0.83333333333333337</v>
      </c>
      <c r="U7" s="142" t="s">
        <v>27</v>
      </c>
      <c r="V7" s="138">
        <v>4.1666666666666664E-2</v>
      </c>
      <c r="W7" s="131" t="s">
        <v>0</v>
      </c>
      <c r="X7" s="143">
        <f>IF(R7="","",IF((T7+IF(R7&gt;T7,1,0)-R7-V7)*24=0,"",(T7+IF(R7&gt;T7,1,0)-R7-V7)*24))</f>
        <v>8</v>
      </c>
      <c r="Z7" s="143" t="str">
        <f>IF(X7="",L7,IF(OR(L7-X7=0,L7-X7&lt;0),"-",L7-X7))</f>
        <v>-</v>
      </c>
      <c r="AB7" s="151"/>
    </row>
    <row r="8" spans="2:28" x14ac:dyDescent="0.4">
      <c r="B8" s="136">
        <v>3</v>
      </c>
      <c r="C8" s="137" t="s">
        <v>30</v>
      </c>
      <c r="D8" s="152" t="str">
        <f t="shared" si="2"/>
        <v>c</v>
      </c>
      <c r="E8" s="136" t="s">
        <v>13</v>
      </c>
      <c r="F8" s="138">
        <v>0.375</v>
      </c>
      <c r="G8" s="136" t="s">
        <v>14</v>
      </c>
      <c r="H8" s="138">
        <v>0.75</v>
      </c>
      <c r="I8" s="139" t="s">
        <v>27</v>
      </c>
      <c r="J8" s="138">
        <v>4.1666666666666664E-2</v>
      </c>
      <c r="K8" s="140" t="s">
        <v>0</v>
      </c>
      <c r="L8" s="143">
        <f>IF(OR(F8="",H8=""),"",(H8+IF(F8&gt;H8,1,0)-F8-J8)*24)</f>
        <v>8</v>
      </c>
      <c r="N8" s="141">
        <f>【記載例】認知症対応型共同生活介護!$AV$10</f>
        <v>0.29166666666666669</v>
      </c>
      <c r="O8" s="130" t="s">
        <v>14</v>
      </c>
      <c r="P8" s="141">
        <f>【記載例】認知症対応型共同生活介護!$AZ$10</f>
        <v>0.83333333333333337</v>
      </c>
      <c r="R8" s="144">
        <f t="shared" si="0"/>
        <v>0.375</v>
      </c>
      <c r="S8" s="130" t="s">
        <v>14</v>
      </c>
      <c r="T8" s="144">
        <f t="shared" si="1"/>
        <v>0.75</v>
      </c>
      <c r="U8" s="142" t="s">
        <v>27</v>
      </c>
      <c r="V8" s="138">
        <v>4.1666666666666664E-2</v>
      </c>
      <c r="W8" s="131" t="s">
        <v>0</v>
      </c>
      <c r="X8" s="143">
        <f>IF(R8="","",IF((T8+IF(R8&gt;T8,1,0)-R8-V8)*24=0,"",(T8+IF(R8&gt;T8,1,0)-R8-V8)*24))</f>
        <v>8</v>
      </c>
      <c r="Z8" s="143" t="str">
        <f>IF(X8="",L8,IF(OR(L8-X8=0,L8-X8&lt;0),"-",L8-X8))</f>
        <v>-</v>
      </c>
      <c r="AB8" s="151"/>
    </row>
    <row r="9" spans="2:28" x14ac:dyDescent="0.4">
      <c r="B9" s="136">
        <v>4</v>
      </c>
      <c r="C9" s="137" t="s">
        <v>103</v>
      </c>
      <c r="D9" s="152" t="str">
        <f t="shared" si="2"/>
        <v>d</v>
      </c>
      <c r="E9" s="136" t="s">
        <v>13</v>
      </c>
      <c r="F9" s="138">
        <v>0.35416666666666669</v>
      </c>
      <c r="G9" s="136" t="s">
        <v>14</v>
      </c>
      <c r="H9" s="138">
        <v>0.72916666666666663</v>
      </c>
      <c r="I9" s="139" t="s">
        <v>27</v>
      </c>
      <c r="J9" s="138">
        <v>4.1666666666666664E-2</v>
      </c>
      <c r="K9" s="140" t="s">
        <v>0</v>
      </c>
      <c r="L9" s="143">
        <f>IF(OR(F9="",H9=""),"",(H9+IF(F9&gt;H9,1,0)-F9-J9)*24)</f>
        <v>7.9999999999999982</v>
      </c>
      <c r="N9" s="141">
        <f>【記載例】認知症対応型共同生活介護!$AV$10</f>
        <v>0.29166666666666669</v>
      </c>
      <c r="O9" s="130" t="s">
        <v>14</v>
      </c>
      <c r="P9" s="141">
        <f>【記載例】認知症対応型共同生活介護!$AZ$10</f>
        <v>0.83333333333333337</v>
      </c>
      <c r="R9" s="144">
        <f t="shared" ref="R9:R22" si="3">IF(F9="","",IF(F9&lt;N9,N9,IF(F9&gt;=P9,"",F9)))</f>
        <v>0.35416666666666669</v>
      </c>
      <c r="S9" s="130" t="s">
        <v>14</v>
      </c>
      <c r="T9" s="144">
        <f t="shared" ref="T9:T22" si="4">IF(H9="","",IF(H9&gt;F9,IF(H9&lt;P9,H9,P9),P9))</f>
        <v>0.72916666666666663</v>
      </c>
      <c r="U9" s="142" t="s">
        <v>27</v>
      </c>
      <c r="V9" s="138">
        <v>4.1666666666666664E-2</v>
      </c>
      <c r="W9" s="131" t="s">
        <v>0</v>
      </c>
      <c r="X9" s="143">
        <f>IF(R9="","",IF((T9+IF(R9&gt;T9,1,0)-R9-V9)*24=0,"",(T9+IF(R9&gt;T9,1,0)-R9-V9)*24))</f>
        <v>7.9999999999999982</v>
      </c>
      <c r="Z9" s="143" t="str">
        <f>IF(X9="",L9,IF(OR(L9-X9=0,L9-X9&lt;0),"-",L9-X9))</f>
        <v>-</v>
      </c>
      <c r="AB9" s="151"/>
    </row>
    <row r="10" spans="2:28" x14ac:dyDescent="0.4">
      <c r="B10" s="136">
        <v>5</v>
      </c>
      <c r="C10" s="137" t="s">
        <v>32</v>
      </c>
      <c r="D10" s="152" t="str">
        <f t="shared" si="2"/>
        <v>e</v>
      </c>
      <c r="E10" s="136" t="s">
        <v>13</v>
      </c>
      <c r="F10" s="138">
        <v>0.375</v>
      </c>
      <c r="G10" s="136" t="s">
        <v>14</v>
      </c>
      <c r="H10" s="138">
        <v>0.625</v>
      </c>
      <c r="I10" s="139" t="s">
        <v>27</v>
      </c>
      <c r="J10" s="138">
        <v>0</v>
      </c>
      <c r="K10" s="140" t="s">
        <v>0</v>
      </c>
      <c r="L10" s="143">
        <f t="shared" ref="L10:L22" si="5">IF(OR(F10="",H10=""),"",(H10+IF(F10&gt;H10,1,0)-F10-J10)*24)</f>
        <v>6</v>
      </c>
      <c r="N10" s="141">
        <f>【記載例】認知症対応型共同生活介護!$AV$10</f>
        <v>0.29166666666666669</v>
      </c>
      <c r="O10" s="130" t="s">
        <v>14</v>
      </c>
      <c r="P10" s="141">
        <f>【記載例】認知症対応型共同生活介護!$AZ$10</f>
        <v>0.83333333333333337</v>
      </c>
      <c r="R10" s="144">
        <f t="shared" si="3"/>
        <v>0.375</v>
      </c>
      <c r="S10" s="130" t="s">
        <v>14</v>
      </c>
      <c r="T10" s="144">
        <f t="shared" si="4"/>
        <v>0.625</v>
      </c>
      <c r="U10" s="142" t="s">
        <v>27</v>
      </c>
      <c r="V10" s="138">
        <v>0</v>
      </c>
      <c r="W10" s="131" t="s">
        <v>0</v>
      </c>
      <c r="X10" s="143">
        <f t="shared" ref="X10:X22" si="6">IF(R10="","",IF((T10+IF(R10&gt;T10,1,0)-R10-V10)*24=0,"",(T10+IF(R10&gt;T10,1,0)-R10-V10)*24))</f>
        <v>6</v>
      </c>
      <c r="Z10" s="143" t="str">
        <f t="shared" ref="Z10:Z22" si="7">IF(X10="",L10,IF(OR(L10-X10=0,L10-X10&lt;0),"-",L10-X10))</f>
        <v>-</v>
      </c>
      <c r="AB10" s="151"/>
    </row>
    <row r="11" spans="2:28" x14ac:dyDescent="0.4">
      <c r="B11" s="136">
        <v>6</v>
      </c>
      <c r="C11" s="137" t="s">
        <v>33</v>
      </c>
      <c r="D11" s="152" t="str">
        <f t="shared" si="2"/>
        <v>f</v>
      </c>
      <c r="E11" s="136" t="s">
        <v>13</v>
      </c>
      <c r="F11" s="138">
        <v>0.41666666666666669</v>
      </c>
      <c r="G11" s="136" t="s">
        <v>14</v>
      </c>
      <c r="H11" s="138">
        <v>0.66666666666666663</v>
      </c>
      <c r="I11" s="139" t="s">
        <v>27</v>
      </c>
      <c r="J11" s="138">
        <v>0</v>
      </c>
      <c r="K11" s="140" t="s">
        <v>0</v>
      </c>
      <c r="L11" s="143">
        <f t="shared" si="5"/>
        <v>5.9999999999999982</v>
      </c>
      <c r="N11" s="141">
        <f>【記載例】認知症対応型共同生活介護!$AV$10</f>
        <v>0.29166666666666669</v>
      </c>
      <c r="O11" s="130" t="s">
        <v>14</v>
      </c>
      <c r="P11" s="141">
        <f>【記載例】認知症対応型共同生活介護!$AZ$10</f>
        <v>0.83333333333333337</v>
      </c>
      <c r="R11" s="144">
        <f t="shared" si="3"/>
        <v>0.41666666666666669</v>
      </c>
      <c r="S11" s="130" t="s">
        <v>14</v>
      </c>
      <c r="T11" s="144">
        <f t="shared" si="4"/>
        <v>0.66666666666666663</v>
      </c>
      <c r="U11" s="142" t="s">
        <v>27</v>
      </c>
      <c r="V11" s="138">
        <v>0</v>
      </c>
      <c r="W11" s="131" t="s">
        <v>0</v>
      </c>
      <c r="X11" s="143">
        <f t="shared" si="6"/>
        <v>5.9999999999999982</v>
      </c>
      <c r="Z11" s="143" t="str">
        <f t="shared" si="7"/>
        <v>-</v>
      </c>
      <c r="AB11" s="151"/>
    </row>
    <row r="12" spans="2:28" x14ac:dyDescent="0.4">
      <c r="B12" s="136">
        <v>7</v>
      </c>
      <c r="C12" s="137" t="s">
        <v>34</v>
      </c>
      <c r="D12" s="152" t="str">
        <f t="shared" si="2"/>
        <v>g</v>
      </c>
      <c r="E12" s="136" t="s">
        <v>13</v>
      </c>
      <c r="F12" s="138">
        <v>0.29166666666666669</v>
      </c>
      <c r="G12" s="136" t="s">
        <v>14</v>
      </c>
      <c r="H12" s="138">
        <v>0.39583333333333331</v>
      </c>
      <c r="I12" s="139" t="s">
        <v>27</v>
      </c>
      <c r="J12" s="138">
        <v>0</v>
      </c>
      <c r="K12" s="140" t="s">
        <v>0</v>
      </c>
      <c r="L12" s="143">
        <f t="shared" si="5"/>
        <v>2.4999999999999991</v>
      </c>
      <c r="N12" s="141">
        <f>【記載例】認知症対応型共同生活介護!$AV$10</f>
        <v>0.29166666666666669</v>
      </c>
      <c r="O12" s="130" t="s">
        <v>14</v>
      </c>
      <c r="P12" s="141">
        <f>【記載例】認知症対応型共同生活介護!$AZ$10</f>
        <v>0.83333333333333337</v>
      </c>
      <c r="R12" s="144">
        <f t="shared" si="3"/>
        <v>0.29166666666666669</v>
      </c>
      <c r="S12" s="130" t="s">
        <v>14</v>
      </c>
      <c r="T12" s="144">
        <f t="shared" si="4"/>
        <v>0.39583333333333331</v>
      </c>
      <c r="U12" s="142" t="s">
        <v>27</v>
      </c>
      <c r="V12" s="138">
        <v>0</v>
      </c>
      <c r="W12" s="131" t="s">
        <v>0</v>
      </c>
      <c r="X12" s="143">
        <f t="shared" si="6"/>
        <v>2.4999999999999991</v>
      </c>
      <c r="Z12" s="143" t="str">
        <f t="shared" si="7"/>
        <v>-</v>
      </c>
      <c r="AB12" s="151"/>
    </row>
    <row r="13" spans="2:28" x14ac:dyDescent="0.4">
      <c r="B13" s="136">
        <v>8</v>
      </c>
      <c r="C13" s="137" t="s">
        <v>35</v>
      </c>
      <c r="D13" s="152" t="str">
        <f t="shared" si="2"/>
        <v>h</v>
      </c>
      <c r="E13" s="136" t="s">
        <v>13</v>
      </c>
      <c r="F13" s="138">
        <v>0.66666666666666663</v>
      </c>
      <c r="G13" s="136" t="s">
        <v>14</v>
      </c>
      <c r="H13" s="138">
        <v>0.83333333333333337</v>
      </c>
      <c r="I13" s="139" t="s">
        <v>27</v>
      </c>
      <c r="J13" s="138">
        <v>0</v>
      </c>
      <c r="K13" s="140" t="s">
        <v>0</v>
      </c>
      <c r="L13" s="143">
        <f t="shared" si="5"/>
        <v>4.0000000000000018</v>
      </c>
      <c r="N13" s="141">
        <f>【記載例】認知症対応型共同生活介護!$AV$10</f>
        <v>0.29166666666666669</v>
      </c>
      <c r="O13" s="130" t="s">
        <v>14</v>
      </c>
      <c r="P13" s="141">
        <f>【記載例】認知症対応型共同生活介護!$AZ$10</f>
        <v>0.83333333333333337</v>
      </c>
      <c r="R13" s="144">
        <f t="shared" si="3"/>
        <v>0.66666666666666663</v>
      </c>
      <c r="S13" s="130" t="s">
        <v>14</v>
      </c>
      <c r="T13" s="144">
        <f t="shared" si="4"/>
        <v>0.83333333333333337</v>
      </c>
      <c r="U13" s="142" t="s">
        <v>27</v>
      </c>
      <c r="V13" s="138">
        <v>0</v>
      </c>
      <c r="W13" s="131" t="s">
        <v>0</v>
      </c>
      <c r="X13" s="143">
        <f t="shared" si="6"/>
        <v>4.0000000000000018</v>
      </c>
      <c r="Z13" s="143" t="str">
        <f t="shared" si="7"/>
        <v>-</v>
      </c>
      <c r="AB13" s="151"/>
    </row>
    <row r="14" spans="2:28" x14ac:dyDescent="0.4">
      <c r="B14" s="136">
        <v>9</v>
      </c>
      <c r="C14" s="137" t="s">
        <v>36</v>
      </c>
      <c r="D14" s="152" t="str">
        <f t="shared" si="2"/>
        <v>i</v>
      </c>
      <c r="E14" s="136" t="s">
        <v>13</v>
      </c>
      <c r="F14" s="138">
        <v>0.70833333333333337</v>
      </c>
      <c r="G14" s="136" t="s">
        <v>14</v>
      </c>
      <c r="H14" s="138">
        <v>1</v>
      </c>
      <c r="I14" s="139" t="s">
        <v>27</v>
      </c>
      <c r="J14" s="138">
        <v>0</v>
      </c>
      <c r="K14" s="140" t="s">
        <v>0</v>
      </c>
      <c r="L14" s="143">
        <f t="shared" si="5"/>
        <v>6.9999999999999991</v>
      </c>
      <c r="N14" s="141">
        <f>【記載例】認知症対応型共同生活介護!$AV$10</f>
        <v>0.29166666666666669</v>
      </c>
      <c r="O14" s="130" t="s">
        <v>14</v>
      </c>
      <c r="P14" s="141">
        <f>【記載例】認知症対応型共同生活介護!$AZ$10</f>
        <v>0.83333333333333337</v>
      </c>
      <c r="R14" s="144">
        <f t="shared" si="3"/>
        <v>0.70833333333333337</v>
      </c>
      <c r="S14" s="130" t="s">
        <v>14</v>
      </c>
      <c r="T14" s="144">
        <f t="shared" si="4"/>
        <v>0.83333333333333337</v>
      </c>
      <c r="U14" s="142" t="s">
        <v>27</v>
      </c>
      <c r="V14" s="138">
        <v>0</v>
      </c>
      <c r="W14" s="131" t="s">
        <v>0</v>
      </c>
      <c r="X14" s="143">
        <f t="shared" si="6"/>
        <v>3</v>
      </c>
      <c r="Z14" s="143">
        <f t="shared" si="7"/>
        <v>3.9999999999999991</v>
      </c>
      <c r="AB14" s="151" t="s">
        <v>139</v>
      </c>
    </row>
    <row r="15" spans="2:28" x14ac:dyDescent="0.4">
      <c r="B15" s="136">
        <v>10</v>
      </c>
      <c r="C15" s="137" t="s">
        <v>37</v>
      </c>
      <c r="D15" s="152" t="str">
        <f t="shared" si="2"/>
        <v>j</v>
      </c>
      <c r="E15" s="136" t="s">
        <v>13</v>
      </c>
      <c r="F15" s="138">
        <v>0</v>
      </c>
      <c r="G15" s="136" t="s">
        <v>14</v>
      </c>
      <c r="H15" s="138">
        <v>0.41666666666666669</v>
      </c>
      <c r="I15" s="139" t="s">
        <v>27</v>
      </c>
      <c r="J15" s="138">
        <v>4.1666666666666664E-2</v>
      </c>
      <c r="K15" s="140" t="s">
        <v>0</v>
      </c>
      <c r="L15" s="143">
        <f t="shared" si="5"/>
        <v>9</v>
      </c>
      <c r="N15" s="141">
        <f>【記載例】認知症対応型共同生活介護!$AV$10</f>
        <v>0.29166666666666669</v>
      </c>
      <c r="O15" s="130" t="s">
        <v>14</v>
      </c>
      <c r="P15" s="141">
        <f>【記載例】認知症対応型共同生活介護!$AZ$10</f>
        <v>0.83333333333333337</v>
      </c>
      <c r="R15" s="144">
        <f t="shared" si="3"/>
        <v>0.29166666666666669</v>
      </c>
      <c r="S15" s="130" t="s">
        <v>14</v>
      </c>
      <c r="T15" s="144">
        <f t="shared" si="4"/>
        <v>0.41666666666666669</v>
      </c>
      <c r="U15" s="142" t="s">
        <v>27</v>
      </c>
      <c r="V15" s="138">
        <v>0</v>
      </c>
      <c r="W15" s="131" t="s">
        <v>0</v>
      </c>
      <c r="X15" s="143">
        <f t="shared" si="6"/>
        <v>3</v>
      </c>
      <c r="Z15" s="143">
        <f t="shared" si="7"/>
        <v>6</v>
      </c>
      <c r="AB15" s="151" t="s">
        <v>140</v>
      </c>
    </row>
    <row r="16" spans="2:28" x14ac:dyDescent="0.4">
      <c r="B16" s="136">
        <v>11</v>
      </c>
      <c r="C16" s="137" t="s">
        <v>38</v>
      </c>
      <c r="D16" s="152" t="str">
        <f t="shared" si="2"/>
        <v>k</v>
      </c>
      <c r="E16" s="136" t="s">
        <v>13</v>
      </c>
      <c r="F16" s="138"/>
      <c r="G16" s="136" t="s">
        <v>14</v>
      </c>
      <c r="H16" s="138"/>
      <c r="I16" s="139" t="s">
        <v>27</v>
      </c>
      <c r="J16" s="138">
        <v>0</v>
      </c>
      <c r="K16" s="140" t="s">
        <v>0</v>
      </c>
      <c r="L16" s="143" t="str">
        <f t="shared" si="5"/>
        <v/>
      </c>
      <c r="N16" s="141">
        <f>【記載例】認知症対応型共同生活介護!$AV$10</f>
        <v>0.29166666666666669</v>
      </c>
      <c r="O16" s="130" t="s">
        <v>14</v>
      </c>
      <c r="P16" s="141">
        <f>【記載例】認知症対応型共同生活介護!$AZ$10</f>
        <v>0.83333333333333337</v>
      </c>
      <c r="R16" s="144" t="str">
        <f t="shared" si="3"/>
        <v/>
      </c>
      <c r="S16" s="130" t="s">
        <v>14</v>
      </c>
      <c r="T16" s="144" t="str">
        <f t="shared" si="4"/>
        <v/>
      </c>
      <c r="U16" s="142" t="s">
        <v>27</v>
      </c>
      <c r="V16" s="138">
        <v>0</v>
      </c>
      <c r="W16" s="131" t="s">
        <v>0</v>
      </c>
      <c r="X16" s="143" t="str">
        <f t="shared" si="6"/>
        <v/>
      </c>
      <c r="Z16" s="143" t="str">
        <f t="shared" si="7"/>
        <v/>
      </c>
      <c r="AB16" s="151"/>
    </row>
    <row r="17" spans="2:28" x14ac:dyDescent="0.4">
      <c r="B17" s="136">
        <v>12</v>
      </c>
      <c r="C17" s="137" t="s">
        <v>39</v>
      </c>
      <c r="D17" s="152" t="str">
        <f t="shared" si="2"/>
        <v>l</v>
      </c>
      <c r="E17" s="136" t="s">
        <v>13</v>
      </c>
      <c r="F17" s="138"/>
      <c r="G17" s="136" t="s">
        <v>14</v>
      </c>
      <c r="H17" s="138"/>
      <c r="I17" s="139" t="s">
        <v>27</v>
      </c>
      <c r="J17" s="138">
        <v>0</v>
      </c>
      <c r="K17" s="140" t="s">
        <v>0</v>
      </c>
      <c r="L17" s="143" t="str">
        <f t="shared" si="5"/>
        <v/>
      </c>
      <c r="N17" s="141">
        <f>【記載例】認知症対応型共同生活介護!$AV$10</f>
        <v>0.29166666666666669</v>
      </c>
      <c r="O17" s="130" t="s">
        <v>14</v>
      </c>
      <c r="P17" s="141">
        <f>【記載例】認知症対応型共同生活介護!$AZ$10</f>
        <v>0.83333333333333337</v>
      </c>
      <c r="R17" s="144" t="str">
        <f t="shared" si="3"/>
        <v/>
      </c>
      <c r="S17" s="130" t="s">
        <v>14</v>
      </c>
      <c r="T17" s="144" t="str">
        <f t="shared" si="4"/>
        <v/>
      </c>
      <c r="U17" s="142" t="s">
        <v>27</v>
      </c>
      <c r="V17" s="138">
        <v>0</v>
      </c>
      <c r="W17" s="131" t="s">
        <v>0</v>
      </c>
      <c r="X17" s="143" t="str">
        <f t="shared" si="6"/>
        <v/>
      </c>
      <c r="Z17" s="143" t="str">
        <f t="shared" si="7"/>
        <v/>
      </c>
      <c r="AB17" s="151"/>
    </row>
    <row r="18" spans="2:28" x14ac:dyDescent="0.4">
      <c r="B18" s="136">
        <v>13</v>
      </c>
      <c r="C18" s="137" t="s">
        <v>40</v>
      </c>
      <c r="D18" s="152" t="str">
        <f t="shared" si="2"/>
        <v>m</v>
      </c>
      <c r="E18" s="136" t="s">
        <v>13</v>
      </c>
      <c r="F18" s="138"/>
      <c r="G18" s="136" t="s">
        <v>14</v>
      </c>
      <c r="H18" s="138"/>
      <c r="I18" s="139" t="s">
        <v>27</v>
      </c>
      <c r="J18" s="138">
        <v>0</v>
      </c>
      <c r="K18" s="140" t="s">
        <v>0</v>
      </c>
      <c r="L18" s="143" t="str">
        <f t="shared" si="5"/>
        <v/>
      </c>
      <c r="N18" s="141">
        <f>【記載例】認知症対応型共同生活介護!$AV$10</f>
        <v>0.29166666666666669</v>
      </c>
      <c r="O18" s="130" t="s">
        <v>14</v>
      </c>
      <c r="P18" s="141">
        <f>【記載例】認知症対応型共同生活介護!$AZ$10</f>
        <v>0.83333333333333337</v>
      </c>
      <c r="R18" s="144" t="str">
        <f t="shared" si="3"/>
        <v/>
      </c>
      <c r="S18" s="130" t="s">
        <v>14</v>
      </c>
      <c r="T18" s="144" t="str">
        <f t="shared" si="4"/>
        <v/>
      </c>
      <c r="U18" s="142" t="s">
        <v>27</v>
      </c>
      <c r="V18" s="138">
        <v>0</v>
      </c>
      <c r="W18" s="131" t="s">
        <v>0</v>
      </c>
      <c r="X18" s="143" t="str">
        <f t="shared" si="6"/>
        <v/>
      </c>
      <c r="Z18" s="143" t="str">
        <f t="shared" si="7"/>
        <v/>
      </c>
      <c r="AB18" s="151"/>
    </row>
    <row r="19" spans="2:28" x14ac:dyDescent="0.4">
      <c r="B19" s="136">
        <v>14</v>
      </c>
      <c r="C19" s="137" t="s">
        <v>41</v>
      </c>
      <c r="D19" s="152" t="str">
        <f t="shared" si="2"/>
        <v>n</v>
      </c>
      <c r="E19" s="136" t="s">
        <v>13</v>
      </c>
      <c r="F19" s="138"/>
      <c r="G19" s="136" t="s">
        <v>14</v>
      </c>
      <c r="H19" s="138"/>
      <c r="I19" s="139" t="s">
        <v>27</v>
      </c>
      <c r="J19" s="138">
        <v>0</v>
      </c>
      <c r="K19" s="140" t="s">
        <v>0</v>
      </c>
      <c r="L19" s="143" t="str">
        <f t="shared" si="5"/>
        <v/>
      </c>
      <c r="N19" s="141">
        <f>【記載例】認知症対応型共同生活介護!$AV$10</f>
        <v>0.29166666666666669</v>
      </c>
      <c r="O19" s="130" t="s">
        <v>14</v>
      </c>
      <c r="P19" s="141">
        <f>【記載例】認知症対応型共同生活介護!$AZ$10</f>
        <v>0.83333333333333337</v>
      </c>
      <c r="R19" s="144" t="str">
        <f t="shared" si="3"/>
        <v/>
      </c>
      <c r="S19" s="130" t="s">
        <v>14</v>
      </c>
      <c r="T19" s="144" t="str">
        <f t="shared" si="4"/>
        <v/>
      </c>
      <c r="U19" s="142" t="s">
        <v>27</v>
      </c>
      <c r="V19" s="138">
        <v>0</v>
      </c>
      <c r="W19" s="131" t="s">
        <v>0</v>
      </c>
      <c r="X19" s="143" t="str">
        <f t="shared" si="6"/>
        <v/>
      </c>
      <c r="Z19" s="143" t="str">
        <f t="shared" si="7"/>
        <v/>
      </c>
      <c r="AB19" s="151"/>
    </row>
    <row r="20" spans="2:28" x14ac:dyDescent="0.4">
      <c r="B20" s="136">
        <v>15</v>
      </c>
      <c r="C20" s="137" t="s">
        <v>42</v>
      </c>
      <c r="D20" s="152" t="str">
        <f t="shared" si="2"/>
        <v>o</v>
      </c>
      <c r="E20" s="136" t="s">
        <v>13</v>
      </c>
      <c r="F20" s="138"/>
      <c r="G20" s="136" t="s">
        <v>14</v>
      </c>
      <c r="H20" s="138"/>
      <c r="I20" s="139" t="s">
        <v>27</v>
      </c>
      <c r="J20" s="138">
        <v>0</v>
      </c>
      <c r="K20" s="140" t="s">
        <v>0</v>
      </c>
      <c r="L20" s="143" t="str">
        <f t="shared" si="5"/>
        <v/>
      </c>
      <c r="N20" s="141">
        <f>【記載例】認知症対応型共同生活介護!$AV$10</f>
        <v>0.29166666666666669</v>
      </c>
      <c r="O20" s="130" t="s">
        <v>14</v>
      </c>
      <c r="P20" s="141">
        <f>【記載例】認知症対応型共同生活介護!$AZ$10</f>
        <v>0.83333333333333337</v>
      </c>
      <c r="R20" s="144" t="str">
        <f t="shared" si="3"/>
        <v/>
      </c>
      <c r="S20" s="130" t="s">
        <v>14</v>
      </c>
      <c r="T20" s="144" t="str">
        <f t="shared" si="4"/>
        <v/>
      </c>
      <c r="U20" s="142" t="s">
        <v>27</v>
      </c>
      <c r="V20" s="138">
        <v>0</v>
      </c>
      <c r="W20" s="131" t="s">
        <v>0</v>
      </c>
      <c r="X20" s="143" t="str">
        <f t="shared" si="6"/>
        <v/>
      </c>
      <c r="Z20" s="143" t="str">
        <f t="shared" si="7"/>
        <v/>
      </c>
      <c r="AB20" s="151"/>
    </row>
    <row r="21" spans="2:28" x14ac:dyDescent="0.4">
      <c r="B21" s="136">
        <v>16</v>
      </c>
      <c r="C21" s="137" t="s">
        <v>43</v>
      </c>
      <c r="D21" s="152" t="str">
        <f t="shared" si="2"/>
        <v>p</v>
      </c>
      <c r="E21" s="136" t="s">
        <v>13</v>
      </c>
      <c r="F21" s="138"/>
      <c r="G21" s="136" t="s">
        <v>14</v>
      </c>
      <c r="H21" s="138"/>
      <c r="I21" s="139" t="s">
        <v>27</v>
      </c>
      <c r="J21" s="138">
        <v>0</v>
      </c>
      <c r="K21" s="140" t="s">
        <v>0</v>
      </c>
      <c r="L21" s="143" t="str">
        <f t="shared" si="5"/>
        <v/>
      </c>
      <c r="N21" s="141">
        <f>【記載例】認知症対応型共同生活介護!$AV$10</f>
        <v>0.29166666666666669</v>
      </c>
      <c r="O21" s="130" t="s">
        <v>14</v>
      </c>
      <c r="P21" s="141">
        <f>【記載例】認知症対応型共同生活介護!$AZ$10</f>
        <v>0.83333333333333337</v>
      </c>
      <c r="R21" s="144" t="str">
        <f t="shared" si="3"/>
        <v/>
      </c>
      <c r="S21" s="130" t="s">
        <v>14</v>
      </c>
      <c r="T21" s="144" t="str">
        <f t="shared" si="4"/>
        <v/>
      </c>
      <c r="U21" s="142" t="s">
        <v>27</v>
      </c>
      <c r="V21" s="138">
        <v>0</v>
      </c>
      <c r="W21" s="131" t="s">
        <v>0</v>
      </c>
      <c r="X21" s="143" t="str">
        <f t="shared" si="6"/>
        <v/>
      </c>
      <c r="Z21" s="143" t="str">
        <f t="shared" si="7"/>
        <v/>
      </c>
      <c r="AB21" s="151"/>
    </row>
    <row r="22" spans="2:28" x14ac:dyDescent="0.4">
      <c r="B22" s="136">
        <v>17</v>
      </c>
      <c r="C22" s="137" t="s">
        <v>44</v>
      </c>
      <c r="D22" s="152" t="str">
        <f t="shared" si="2"/>
        <v>q</v>
      </c>
      <c r="E22" s="136" t="s">
        <v>13</v>
      </c>
      <c r="F22" s="138"/>
      <c r="G22" s="136" t="s">
        <v>14</v>
      </c>
      <c r="H22" s="138"/>
      <c r="I22" s="139" t="s">
        <v>27</v>
      </c>
      <c r="J22" s="138">
        <v>0</v>
      </c>
      <c r="K22" s="140" t="s">
        <v>0</v>
      </c>
      <c r="L22" s="143" t="str">
        <f t="shared" si="5"/>
        <v/>
      </c>
      <c r="N22" s="141">
        <f>【記載例】認知症対応型共同生活介護!$AV$10</f>
        <v>0.29166666666666669</v>
      </c>
      <c r="O22" s="130" t="s">
        <v>14</v>
      </c>
      <c r="P22" s="141">
        <f>【記載例】認知症対応型共同生活介護!$AZ$10</f>
        <v>0.83333333333333337</v>
      </c>
      <c r="R22" s="144" t="str">
        <f t="shared" si="3"/>
        <v/>
      </c>
      <c r="S22" s="130" t="s">
        <v>14</v>
      </c>
      <c r="T22" s="144" t="str">
        <f t="shared" si="4"/>
        <v/>
      </c>
      <c r="U22" s="142" t="s">
        <v>27</v>
      </c>
      <c r="V22" s="138">
        <v>0</v>
      </c>
      <c r="W22" s="131" t="s">
        <v>0</v>
      </c>
      <c r="X22" s="143" t="str">
        <f t="shared" si="6"/>
        <v/>
      </c>
      <c r="Z22" s="143" t="str">
        <f t="shared" si="7"/>
        <v/>
      </c>
      <c r="AB22" s="151"/>
    </row>
    <row r="23" spans="2:28" x14ac:dyDescent="0.4">
      <c r="B23" s="136">
        <v>18</v>
      </c>
      <c r="C23" s="137" t="s">
        <v>45</v>
      </c>
      <c r="D23" s="152" t="str">
        <f t="shared" si="2"/>
        <v>r</v>
      </c>
      <c r="E23" s="136" t="s">
        <v>13</v>
      </c>
      <c r="F23" s="145"/>
      <c r="G23" s="136" t="s">
        <v>14</v>
      </c>
      <c r="H23" s="145"/>
      <c r="I23" s="139" t="s">
        <v>27</v>
      </c>
      <c r="J23" s="145"/>
      <c r="K23" s="140" t="s">
        <v>0</v>
      </c>
      <c r="L23" s="137">
        <v>1</v>
      </c>
      <c r="N23" s="146"/>
      <c r="O23" s="136" t="s">
        <v>14</v>
      </c>
      <c r="P23" s="146"/>
      <c r="Q23" s="140"/>
      <c r="R23" s="146"/>
      <c r="S23" s="136" t="s">
        <v>14</v>
      </c>
      <c r="T23" s="146"/>
      <c r="U23" s="139" t="s">
        <v>27</v>
      </c>
      <c r="V23" s="145"/>
      <c r="W23" s="140" t="s">
        <v>0</v>
      </c>
      <c r="X23" s="147">
        <v>1</v>
      </c>
      <c r="Y23" s="140"/>
      <c r="Z23" s="147" t="s">
        <v>98</v>
      </c>
      <c r="AB23" s="151"/>
    </row>
    <row r="24" spans="2:28" x14ac:dyDescent="0.4">
      <c r="B24" s="136">
        <v>19</v>
      </c>
      <c r="C24" s="137" t="s">
        <v>46</v>
      </c>
      <c r="D24" s="152" t="str">
        <f t="shared" si="2"/>
        <v>s</v>
      </c>
      <c r="E24" s="136" t="s">
        <v>13</v>
      </c>
      <c r="F24" s="145"/>
      <c r="G24" s="136" t="s">
        <v>14</v>
      </c>
      <c r="H24" s="145"/>
      <c r="I24" s="139" t="s">
        <v>27</v>
      </c>
      <c r="J24" s="145"/>
      <c r="K24" s="140" t="s">
        <v>0</v>
      </c>
      <c r="L24" s="137">
        <v>2</v>
      </c>
      <c r="N24" s="146"/>
      <c r="O24" s="136" t="s">
        <v>14</v>
      </c>
      <c r="P24" s="146"/>
      <c r="Q24" s="140"/>
      <c r="R24" s="146"/>
      <c r="S24" s="136" t="s">
        <v>14</v>
      </c>
      <c r="T24" s="146"/>
      <c r="U24" s="139" t="s">
        <v>27</v>
      </c>
      <c r="V24" s="145"/>
      <c r="W24" s="140" t="s">
        <v>0</v>
      </c>
      <c r="X24" s="147">
        <v>2</v>
      </c>
      <c r="Y24" s="140"/>
      <c r="Z24" s="147" t="s">
        <v>98</v>
      </c>
      <c r="AB24" s="151"/>
    </row>
    <row r="25" spans="2:28" x14ac:dyDescent="0.4">
      <c r="B25" s="136">
        <v>20</v>
      </c>
      <c r="C25" s="137" t="s">
        <v>47</v>
      </c>
      <c r="D25" s="152" t="str">
        <f t="shared" si="2"/>
        <v>t</v>
      </c>
      <c r="E25" s="136" t="s">
        <v>13</v>
      </c>
      <c r="F25" s="145"/>
      <c r="G25" s="136" t="s">
        <v>14</v>
      </c>
      <c r="H25" s="145"/>
      <c r="I25" s="139" t="s">
        <v>27</v>
      </c>
      <c r="J25" s="145"/>
      <c r="K25" s="140" t="s">
        <v>0</v>
      </c>
      <c r="L25" s="137">
        <v>3</v>
      </c>
      <c r="N25" s="146"/>
      <c r="O25" s="136" t="s">
        <v>14</v>
      </c>
      <c r="P25" s="146"/>
      <c r="Q25" s="140"/>
      <c r="R25" s="146"/>
      <c r="S25" s="136" t="s">
        <v>14</v>
      </c>
      <c r="T25" s="146"/>
      <c r="U25" s="139" t="s">
        <v>27</v>
      </c>
      <c r="V25" s="145"/>
      <c r="W25" s="140" t="s">
        <v>0</v>
      </c>
      <c r="X25" s="147">
        <v>3</v>
      </c>
      <c r="Y25" s="140"/>
      <c r="Z25" s="147" t="s">
        <v>98</v>
      </c>
      <c r="AB25" s="151"/>
    </row>
    <row r="26" spans="2:28" x14ac:dyDescent="0.4">
      <c r="B26" s="136">
        <v>21</v>
      </c>
      <c r="C26" s="137" t="s">
        <v>48</v>
      </c>
      <c r="D26" s="152" t="str">
        <f t="shared" si="2"/>
        <v>u</v>
      </c>
      <c r="E26" s="136" t="s">
        <v>13</v>
      </c>
      <c r="F26" s="145"/>
      <c r="G26" s="136" t="s">
        <v>14</v>
      </c>
      <c r="H26" s="145"/>
      <c r="I26" s="139" t="s">
        <v>27</v>
      </c>
      <c r="J26" s="145"/>
      <c r="K26" s="140" t="s">
        <v>0</v>
      </c>
      <c r="L26" s="137">
        <v>4</v>
      </c>
      <c r="N26" s="146"/>
      <c r="O26" s="136" t="s">
        <v>14</v>
      </c>
      <c r="P26" s="146"/>
      <c r="Q26" s="140"/>
      <c r="R26" s="146"/>
      <c r="S26" s="136" t="s">
        <v>14</v>
      </c>
      <c r="T26" s="146"/>
      <c r="U26" s="139" t="s">
        <v>27</v>
      </c>
      <c r="V26" s="145"/>
      <c r="W26" s="140" t="s">
        <v>0</v>
      </c>
      <c r="X26" s="147">
        <v>4</v>
      </c>
      <c r="Y26" s="140"/>
      <c r="Z26" s="147" t="s">
        <v>98</v>
      </c>
      <c r="AB26" s="151"/>
    </row>
    <row r="27" spans="2:28" x14ac:dyDescent="0.4">
      <c r="B27" s="136">
        <v>22</v>
      </c>
      <c r="C27" s="137" t="s">
        <v>49</v>
      </c>
      <c r="D27" s="152" t="str">
        <f t="shared" si="2"/>
        <v>v</v>
      </c>
      <c r="E27" s="136" t="s">
        <v>13</v>
      </c>
      <c r="F27" s="145"/>
      <c r="G27" s="136" t="s">
        <v>14</v>
      </c>
      <c r="H27" s="145"/>
      <c r="I27" s="139" t="s">
        <v>27</v>
      </c>
      <c r="J27" s="145"/>
      <c r="K27" s="140" t="s">
        <v>0</v>
      </c>
      <c r="L27" s="137">
        <v>5</v>
      </c>
      <c r="N27" s="146"/>
      <c r="O27" s="136" t="s">
        <v>14</v>
      </c>
      <c r="P27" s="146"/>
      <c r="Q27" s="140"/>
      <c r="R27" s="146"/>
      <c r="S27" s="136" t="s">
        <v>14</v>
      </c>
      <c r="T27" s="146"/>
      <c r="U27" s="139" t="s">
        <v>27</v>
      </c>
      <c r="V27" s="145"/>
      <c r="W27" s="140" t="s">
        <v>0</v>
      </c>
      <c r="X27" s="147">
        <v>5</v>
      </c>
      <c r="Y27" s="140"/>
      <c r="Z27" s="147" t="s">
        <v>98</v>
      </c>
      <c r="AB27" s="151"/>
    </row>
    <row r="28" spans="2:28" x14ac:dyDescent="0.4">
      <c r="B28" s="136">
        <v>23</v>
      </c>
      <c r="C28" s="137" t="s">
        <v>50</v>
      </c>
      <c r="D28" s="152" t="str">
        <f t="shared" si="2"/>
        <v>w</v>
      </c>
      <c r="E28" s="136" t="s">
        <v>13</v>
      </c>
      <c r="F28" s="145"/>
      <c r="G28" s="136" t="s">
        <v>14</v>
      </c>
      <c r="H28" s="145"/>
      <c r="I28" s="139" t="s">
        <v>27</v>
      </c>
      <c r="J28" s="145"/>
      <c r="K28" s="140" t="s">
        <v>0</v>
      </c>
      <c r="L28" s="137">
        <v>6</v>
      </c>
      <c r="N28" s="146"/>
      <c r="O28" s="136" t="s">
        <v>14</v>
      </c>
      <c r="P28" s="146"/>
      <c r="Q28" s="140"/>
      <c r="R28" s="146"/>
      <c r="S28" s="136" t="s">
        <v>14</v>
      </c>
      <c r="T28" s="146"/>
      <c r="U28" s="139" t="s">
        <v>27</v>
      </c>
      <c r="V28" s="145"/>
      <c r="W28" s="140" t="s">
        <v>0</v>
      </c>
      <c r="X28" s="147">
        <v>6</v>
      </c>
      <c r="Y28" s="140"/>
      <c r="Z28" s="147" t="s">
        <v>98</v>
      </c>
      <c r="AB28" s="151"/>
    </row>
    <row r="29" spans="2:28" x14ac:dyDescent="0.4">
      <c r="B29" s="136">
        <v>24</v>
      </c>
      <c r="C29" s="137" t="s">
        <v>51</v>
      </c>
      <c r="D29" s="152" t="str">
        <f t="shared" si="2"/>
        <v>x</v>
      </c>
      <c r="E29" s="136" t="s">
        <v>13</v>
      </c>
      <c r="F29" s="145"/>
      <c r="G29" s="136" t="s">
        <v>14</v>
      </c>
      <c r="H29" s="145"/>
      <c r="I29" s="139" t="s">
        <v>27</v>
      </c>
      <c r="J29" s="145"/>
      <c r="K29" s="140" t="s">
        <v>0</v>
      </c>
      <c r="L29" s="137">
        <v>7</v>
      </c>
      <c r="N29" s="146"/>
      <c r="O29" s="136" t="s">
        <v>14</v>
      </c>
      <c r="P29" s="146"/>
      <c r="Q29" s="140"/>
      <c r="R29" s="146"/>
      <c r="S29" s="136" t="s">
        <v>14</v>
      </c>
      <c r="T29" s="146"/>
      <c r="U29" s="139" t="s">
        <v>27</v>
      </c>
      <c r="V29" s="145"/>
      <c r="W29" s="140" t="s">
        <v>0</v>
      </c>
      <c r="X29" s="147">
        <v>7</v>
      </c>
      <c r="Y29" s="140"/>
      <c r="Z29" s="147" t="s">
        <v>98</v>
      </c>
      <c r="AB29" s="151"/>
    </row>
    <row r="30" spans="2:28" x14ac:dyDescent="0.4">
      <c r="B30" s="136">
        <v>25</v>
      </c>
      <c r="C30" s="137" t="s">
        <v>52</v>
      </c>
      <c r="D30" s="152" t="str">
        <f t="shared" si="2"/>
        <v>y</v>
      </c>
      <c r="E30" s="136" t="s">
        <v>13</v>
      </c>
      <c r="F30" s="145"/>
      <c r="G30" s="136" t="s">
        <v>14</v>
      </c>
      <c r="H30" s="145"/>
      <c r="I30" s="139" t="s">
        <v>27</v>
      </c>
      <c r="J30" s="145"/>
      <c r="K30" s="140" t="s">
        <v>0</v>
      </c>
      <c r="L30" s="137">
        <v>8</v>
      </c>
      <c r="N30" s="146"/>
      <c r="O30" s="136" t="s">
        <v>14</v>
      </c>
      <c r="P30" s="146"/>
      <c r="Q30" s="140"/>
      <c r="R30" s="146"/>
      <c r="S30" s="136" t="s">
        <v>14</v>
      </c>
      <c r="T30" s="146"/>
      <c r="U30" s="139" t="s">
        <v>27</v>
      </c>
      <c r="V30" s="145"/>
      <c r="W30" s="140" t="s">
        <v>0</v>
      </c>
      <c r="X30" s="147">
        <v>8</v>
      </c>
      <c r="Y30" s="140"/>
      <c r="Z30" s="147" t="s">
        <v>98</v>
      </c>
      <c r="AB30" s="151"/>
    </row>
    <row r="31" spans="2:28" x14ac:dyDescent="0.4">
      <c r="B31" s="136">
        <v>26</v>
      </c>
      <c r="C31" s="137" t="s">
        <v>53</v>
      </c>
      <c r="D31" s="152" t="str">
        <f t="shared" si="2"/>
        <v>z</v>
      </c>
      <c r="E31" s="136" t="s">
        <v>13</v>
      </c>
      <c r="F31" s="145"/>
      <c r="G31" s="136" t="s">
        <v>14</v>
      </c>
      <c r="H31" s="145"/>
      <c r="I31" s="139" t="s">
        <v>27</v>
      </c>
      <c r="J31" s="145"/>
      <c r="K31" s="140" t="s">
        <v>0</v>
      </c>
      <c r="L31" s="137">
        <v>1</v>
      </c>
      <c r="N31" s="146"/>
      <c r="O31" s="136" t="s">
        <v>14</v>
      </c>
      <c r="P31" s="146"/>
      <c r="Q31" s="140"/>
      <c r="R31" s="146"/>
      <c r="S31" s="136" t="s">
        <v>14</v>
      </c>
      <c r="T31" s="146"/>
      <c r="U31" s="139" t="s">
        <v>27</v>
      </c>
      <c r="V31" s="145"/>
      <c r="W31" s="140" t="s">
        <v>0</v>
      </c>
      <c r="X31" s="147" t="s">
        <v>98</v>
      </c>
      <c r="Y31" s="140"/>
      <c r="Z31" s="147">
        <v>1</v>
      </c>
      <c r="AB31" s="151"/>
    </row>
    <row r="32" spans="2:28" x14ac:dyDescent="0.4">
      <c r="B32" s="136">
        <v>27</v>
      </c>
      <c r="C32" s="137" t="s">
        <v>51</v>
      </c>
      <c r="D32" s="152" t="str">
        <f t="shared" si="2"/>
        <v>x</v>
      </c>
      <c r="E32" s="136" t="s">
        <v>13</v>
      </c>
      <c r="F32" s="145"/>
      <c r="G32" s="136" t="s">
        <v>14</v>
      </c>
      <c r="H32" s="145"/>
      <c r="I32" s="139" t="s">
        <v>27</v>
      </c>
      <c r="J32" s="145"/>
      <c r="K32" s="140" t="s">
        <v>0</v>
      </c>
      <c r="L32" s="137">
        <v>2</v>
      </c>
      <c r="N32" s="146"/>
      <c r="O32" s="136" t="s">
        <v>14</v>
      </c>
      <c r="P32" s="146"/>
      <c r="Q32" s="140"/>
      <c r="R32" s="146"/>
      <c r="S32" s="136" t="s">
        <v>14</v>
      </c>
      <c r="T32" s="146"/>
      <c r="U32" s="139" t="s">
        <v>27</v>
      </c>
      <c r="V32" s="145"/>
      <c r="W32" s="140" t="s">
        <v>0</v>
      </c>
      <c r="X32" s="147" t="s">
        <v>98</v>
      </c>
      <c r="Y32" s="140"/>
      <c r="Z32" s="147">
        <v>2</v>
      </c>
      <c r="AB32" s="151"/>
    </row>
    <row r="33" spans="2:28" x14ac:dyDescent="0.4">
      <c r="B33" s="136">
        <v>28</v>
      </c>
      <c r="C33" s="137" t="s">
        <v>110</v>
      </c>
      <c r="D33" s="152" t="str">
        <f t="shared" si="2"/>
        <v>aa</v>
      </c>
      <c r="E33" s="136" t="s">
        <v>13</v>
      </c>
      <c r="F33" s="145"/>
      <c r="G33" s="136" t="s">
        <v>14</v>
      </c>
      <c r="H33" s="145"/>
      <c r="I33" s="139" t="s">
        <v>27</v>
      </c>
      <c r="J33" s="145"/>
      <c r="K33" s="140" t="s">
        <v>0</v>
      </c>
      <c r="L33" s="137">
        <v>3</v>
      </c>
      <c r="N33" s="146"/>
      <c r="O33" s="136" t="s">
        <v>14</v>
      </c>
      <c r="P33" s="146"/>
      <c r="Q33" s="140"/>
      <c r="R33" s="146"/>
      <c r="S33" s="136" t="s">
        <v>14</v>
      </c>
      <c r="T33" s="146"/>
      <c r="U33" s="139" t="s">
        <v>27</v>
      </c>
      <c r="V33" s="145"/>
      <c r="W33" s="140" t="s">
        <v>0</v>
      </c>
      <c r="X33" s="147" t="s">
        <v>98</v>
      </c>
      <c r="Y33" s="140"/>
      <c r="Z33" s="147">
        <v>3</v>
      </c>
      <c r="AB33" s="151"/>
    </row>
    <row r="34" spans="2:28" x14ac:dyDescent="0.4">
      <c r="B34" s="136">
        <v>29</v>
      </c>
      <c r="C34" s="137" t="s">
        <v>111</v>
      </c>
      <c r="D34" s="152" t="str">
        <f t="shared" si="2"/>
        <v>ab</v>
      </c>
      <c r="E34" s="136" t="s">
        <v>13</v>
      </c>
      <c r="F34" s="145"/>
      <c r="G34" s="136" t="s">
        <v>14</v>
      </c>
      <c r="H34" s="145"/>
      <c r="I34" s="139" t="s">
        <v>27</v>
      </c>
      <c r="J34" s="145"/>
      <c r="K34" s="140" t="s">
        <v>0</v>
      </c>
      <c r="L34" s="137">
        <v>4</v>
      </c>
      <c r="N34" s="146"/>
      <c r="O34" s="136" t="s">
        <v>14</v>
      </c>
      <c r="P34" s="146"/>
      <c r="Q34" s="140"/>
      <c r="R34" s="146"/>
      <c r="S34" s="136" t="s">
        <v>14</v>
      </c>
      <c r="T34" s="146"/>
      <c r="U34" s="139" t="s">
        <v>27</v>
      </c>
      <c r="V34" s="145"/>
      <c r="W34" s="140" t="s">
        <v>0</v>
      </c>
      <c r="X34" s="147" t="s">
        <v>98</v>
      </c>
      <c r="Y34" s="140"/>
      <c r="Z34" s="147">
        <v>4</v>
      </c>
      <c r="AB34" s="151"/>
    </row>
    <row r="35" spans="2:28" x14ac:dyDescent="0.4">
      <c r="B35" s="136">
        <v>30</v>
      </c>
      <c r="C35" s="137" t="s">
        <v>58</v>
      </c>
      <c r="D35" s="152" t="str">
        <f t="shared" si="2"/>
        <v>ac</v>
      </c>
      <c r="E35" s="136" t="s">
        <v>13</v>
      </c>
      <c r="F35" s="145"/>
      <c r="G35" s="136" t="s">
        <v>14</v>
      </c>
      <c r="H35" s="145"/>
      <c r="I35" s="139" t="s">
        <v>27</v>
      </c>
      <c r="J35" s="145"/>
      <c r="K35" s="140" t="s">
        <v>0</v>
      </c>
      <c r="L35" s="137">
        <v>5</v>
      </c>
      <c r="N35" s="146"/>
      <c r="O35" s="136" t="s">
        <v>14</v>
      </c>
      <c r="P35" s="146"/>
      <c r="Q35" s="140"/>
      <c r="R35" s="146"/>
      <c r="S35" s="136" t="s">
        <v>14</v>
      </c>
      <c r="T35" s="146"/>
      <c r="U35" s="139" t="s">
        <v>27</v>
      </c>
      <c r="V35" s="145"/>
      <c r="W35" s="140" t="s">
        <v>0</v>
      </c>
      <c r="X35" s="147" t="s">
        <v>98</v>
      </c>
      <c r="Y35" s="140"/>
      <c r="Z35" s="147">
        <v>5</v>
      </c>
      <c r="AB35" s="151"/>
    </row>
    <row r="36" spans="2:28" x14ac:dyDescent="0.4">
      <c r="B36" s="136">
        <v>31</v>
      </c>
      <c r="C36" s="137" t="s">
        <v>59</v>
      </c>
      <c r="D36" s="152" t="str">
        <f t="shared" si="2"/>
        <v>ad</v>
      </c>
      <c r="E36" s="136" t="s">
        <v>13</v>
      </c>
      <c r="F36" s="145"/>
      <c r="G36" s="136" t="s">
        <v>14</v>
      </c>
      <c r="H36" s="145"/>
      <c r="I36" s="139" t="s">
        <v>27</v>
      </c>
      <c r="J36" s="145"/>
      <c r="K36" s="140" t="s">
        <v>0</v>
      </c>
      <c r="L36" s="137">
        <v>6</v>
      </c>
      <c r="N36" s="146"/>
      <c r="O36" s="136" t="s">
        <v>14</v>
      </c>
      <c r="P36" s="146"/>
      <c r="Q36" s="140"/>
      <c r="R36" s="146"/>
      <c r="S36" s="136" t="s">
        <v>14</v>
      </c>
      <c r="T36" s="146"/>
      <c r="U36" s="139" t="s">
        <v>27</v>
      </c>
      <c r="V36" s="145"/>
      <c r="W36" s="140" t="s">
        <v>0</v>
      </c>
      <c r="X36" s="147" t="s">
        <v>98</v>
      </c>
      <c r="Y36" s="140"/>
      <c r="Z36" s="147">
        <v>6</v>
      </c>
      <c r="AB36" s="151"/>
    </row>
    <row r="37" spans="2:28" x14ac:dyDescent="0.4">
      <c r="B37" s="136">
        <v>32</v>
      </c>
      <c r="C37" s="137" t="s">
        <v>60</v>
      </c>
      <c r="D37" s="152" t="str">
        <f t="shared" si="2"/>
        <v>ae</v>
      </c>
      <c r="E37" s="136" t="s">
        <v>13</v>
      </c>
      <c r="F37" s="145"/>
      <c r="G37" s="136" t="s">
        <v>14</v>
      </c>
      <c r="H37" s="145"/>
      <c r="I37" s="139" t="s">
        <v>27</v>
      </c>
      <c r="J37" s="145"/>
      <c r="K37" s="140" t="s">
        <v>0</v>
      </c>
      <c r="L37" s="137">
        <v>7</v>
      </c>
      <c r="N37" s="146"/>
      <c r="O37" s="136" t="s">
        <v>14</v>
      </c>
      <c r="P37" s="146"/>
      <c r="Q37" s="140"/>
      <c r="R37" s="146"/>
      <c r="S37" s="136" t="s">
        <v>14</v>
      </c>
      <c r="T37" s="146"/>
      <c r="U37" s="139" t="s">
        <v>27</v>
      </c>
      <c r="V37" s="145"/>
      <c r="W37" s="140" t="s">
        <v>0</v>
      </c>
      <c r="X37" s="147" t="s">
        <v>98</v>
      </c>
      <c r="Y37" s="140"/>
      <c r="Z37" s="147">
        <v>7</v>
      </c>
      <c r="AB37" s="151"/>
    </row>
    <row r="38" spans="2:28" x14ac:dyDescent="0.4">
      <c r="B38" s="136">
        <v>33</v>
      </c>
      <c r="C38" s="137" t="s">
        <v>61</v>
      </c>
      <c r="D38" s="152" t="str">
        <f t="shared" si="2"/>
        <v>af</v>
      </c>
      <c r="E38" s="136" t="s">
        <v>13</v>
      </c>
      <c r="F38" s="145"/>
      <c r="G38" s="136" t="s">
        <v>14</v>
      </c>
      <c r="H38" s="145"/>
      <c r="I38" s="139" t="s">
        <v>27</v>
      </c>
      <c r="J38" s="145"/>
      <c r="K38" s="140" t="s">
        <v>0</v>
      </c>
      <c r="L38" s="137">
        <v>8</v>
      </c>
      <c r="N38" s="146"/>
      <c r="O38" s="136" t="s">
        <v>14</v>
      </c>
      <c r="P38" s="146"/>
      <c r="Q38" s="140"/>
      <c r="R38" s="146"/>
      <c r="S38" s="136" t="s">
        <v>14</v>
      </c>
      <c r="T38" s="146"/>
      <c r="U38" s="139" t="s">
        <v>27</v>
      </c>
      <c r="V38" s="145"/>
      <c r="W38" s="140" t="s">
        <v>0</v>
      </c>
      <c r="X38" s="147" t="s">
        <v>98</v>
      </c>
      <c r="Y38" s="140"/>
      <c r="Z38" s="147">
        <v>8</v>
      </c>
      <c r="AB38" s="151"/>
    </row>
    <row r="39" spans="2:28" x14ac:dyDescent="0.4">
      <c r="B39" s="136">
        <v>34</v>
      </c>
      <c r="C39" s="153" t="s">
        <v>76</v>
      </c>
      <c r="D39" s="152"/>
      <c r="E39" s="136" t="s">
        <v>13</v>
      </c>
      <c r="F39" s="138">
        <v>0.29166666666666669</v>
      </c>
      <c r="G39" s="136" t="s">
        <v>14</v>
      </c>
      <c r="H39" s="138">
        <v>0.39583333333333331</v>
      </c>
      <c r="I39" s="139" t="s">
        <v>27</v>
      </c>
      <c r="J39" s="138">
        <v>0</v>
      </c>
      <c r="K39" s="140" t="s">
        <v>0</v>
      </c>
      <c r="L39" s="143">
        <f t="shared" ref="L39:L40" si="8">IF(OR(F39="",H39=""),"",(H39+IF(F39&gt;H39,1,0)-F39-J39)*24)</f>
        <v>2.4999999999999991</v>
      </c>
      <c r="N39" s="141">
        <f>【記載例】認知症対応型共同生活介護!$AV$10</f>
        <v>0.29166666666666669</v>
      </c>
      <c r="O39" s="130" t="s">
        <v>14</v>
      </c>
      <c r="P39" s="141">
        <f>【記載例】認知症対応型共同生活介護!$AZ$10</f>
        <v>0.83333333333333337</v>
      </c>
      <c r="R39" s="144">
        <f t="shared" ref="R39:R43" si="9">IF(F39="","",IF(F39&lt;N39,N39,IF(F39&gt;=P39,"",F39)))</f>
        <v>0.29166666666666669</v>
      </c>
      <c r="S39" s="130" t="s">
        <v>14</v>
      </c>
      <c r="T39" s="144">
        <f t="shared" ref="T39:T43" si="10">IF(H39="","",IF(H39&gt;F39,IF(H39&lt;P39,H39,P39),P39))</f>
        <v>0.39583333333333331</v>
      </c>
      <c r="U39" s="142" t="s">
        <v>27</v>
      </c>
      <c r="V39" s="138">
        <v>0</v>
      </c>
      <c r="W39" s="131" t="s">
        <v>0</v>
      </c>
      <c r="X39" s="143">
        <f t="shared" ref="X39:X40" si="11">IF(R39="","",IF((T39+IF(R39&gt;T39,1,0)-R39-V39)*24=0,"",(T39+IF(R39&gt;T39,1,0)-R39-V39)*24))</f>
        <v>2.4999999999999991</v>
      </c>
      <c r="Z39" s="143" t="str">
        <f t="shared" ref="Z39:Z40" si="12">IF(X39="",L39,IF(OR(L39-X39=0,L39-X39&lt;0),"-",L39-X39))</f>
        <v>-</v>
      </c>
      <c r="AB39" s="151"/>
    </row>
    <row r="40" spans="2:28" x14ac:dyDescent="0.4">
      <c r="B40" s="136"/>
      <c r="C40" s="154" t="s">
        <v>128</v>
      </c>
      <c r="D40" s="152"/>
      <c r="E40" s="136" t="s">
        <v>13</v>
      </c>
      <c r="F40" s="138">
        <v>0.6875</v>
      </c>
      <c r="G40" s="136" t="s">
        <v>14</v>
      </c>
      <c r="H40" s="138">
        <v>0.83333333333333337</v>
      </c>
      <c r="I40" s="139" t="s">
        <v>27</v>
      </c>
      <c r="J40" s="138">
        <v>0</v>
      </c>
      <c r="K40" s="140" t="s">
        <v>0</v>
      </c>
      <c r="L40" s="143">
        <f t="shared" si="8"/>
        <v>3.5000000000000009</v>
      </c>
      <c r="N40" s="141">
        <f>【記載例】認知症対応型共同生活介護!$AV$10</f>
        <v>0.29166666666666669</v>
      </c>
      <c r="O40" s="130" t="s">
        <v>14</v>
      </c>
      <c r="P40" s="141">
        <f>【記載例】認知症対応型共同生活介護!$AZ$10</f>
        <v>0.83333333333333337</v>
      </c>
      <c r="R40" s="144">
        <f t="shared" si="9"/>
        <v>0.6875</v>
      </c>
      <c r="S40" s="130" t="s">
        <v>14</v>
      </c>
      <c r="T40" s="144">
        <f t="shared" si="10"/>
        <v>0.83333333333333337</v>
      </c>
      <c r="U40" s="142" t="s">
        <v>27</v>
      </c>
      <c r="V40" s="138">
        <v>0</v>
      </c>
      <c r="W40" s="131" t="s">
        <v>0</v>
      </c>
      <c r="X40" s="143">
        <f t="shared" si="11"/>
        <v>3.5000000000000009</v>
      </c>
      <c r="Z40" s="143" t="str">
        <f t="shared" si="12"/>
        <v>-</v>
      </c>
      <c r="AB40" s="151"/>
    </row>
    <row r="41" spans="2:28" x14ac:dyDescent="0.4">
      <c r="B41" s="136"/>
      <c r="C41" s="148" t="s">
        <v>128</v>
      </c>
      <c r="D41" s="152" t="str">
        <f>C39</f>
        <v>ag</v>
      </c>
      <c r="E41" s="136" t="s">
        <v>13</v>
      </c>
      <c r="F41" s="138" t="s">
        <v>26</v>
      </c>
      <c r="G41" s="136" t="s">
        <v>14</v>
      </c>
      <c r="H41" s="138" t="s">
        <v>26</v>
      </c>
      <c r="I41" s="139" t="s">
        <v>27</v>
      </c>
      <c r="J41" s="138" t="s">
        <v>26</v>
      </c>
      <c r="K41" s="140" t="s">
        <v>0</v>
      </c>
      <c r="L41" s="143">
        <f>IF(OR(L39="",L40=""),"",L39+L40)</f>
        <v>6</v>
      </c>
      <c r="N41" s="141" t="s">
        <v>134</v>
      </c>
      <c r="O41" s="130" t="s">
        <v>14</v>
      </c>
      <c r="P41" s="141" t="s">
        <v>134</v>
      </c>
      <c r="R41" s="144" t="s">
        <v>134</v>
      </c>
      <c r="S41" s="130" t="s">
        <v>14</v>
      </c>
      <c r="T41" s="144" t="s">
        <v>134</v>
      </c>
      <c r="U41" s="142" t="s">
        <v>27</v>
      </c>
      <c r="V41" s="138" t="s">
        <v>120</v>
      </c>
      <c r="W41" s="131" t="s">
        <v>0</v>
      </c>
      <c r="X41" s="143">
        <f>IF(OR(X39="",X40=""),"",X39+X40)</f>
        <v>6</v>
      </c>
      <c r="Z41" s="143" t="str">
        <f>IF(X41="",L41,IF(OR(L41-X41=0,L41-X41&lt;0),"-",L41-X41))</f>
        <v>-</v>
      </c>
      <c r="AB41" s="151" t="s">
        <v>121</v>
      </c>
    </row>
    <row r="42" spans="2:28" x14ac:dyDescent="0.4">
      <c r="B42" s="136"/>
      <c r="C42" s="153" t="s">
        <v>113</v>
      </c>
      <c r="D42" s="152"/>
      <c r="E42" s="136" t="s">
        <v>13</v>
      </c>
      <c r="F42" s="138"/>
      <c r="G42" s="136" t="s">
        <v>14</v>
      </c>
      <c r="H42" s="138"/>
      <c r="I42" s="139" t="s">
        <v>27</v>
      </c>
      <c r="J42" s="138">
        <v>0</v>
      </c>
      <c r="K42" s="140" t="s">
        <v>0</v>
      </c>
      <c r="L42" s="143" t="str">
        <f t="shared" ref="L42:L43" si="13">IF(OR(F42="",H42=""),"",(H42+IF(F42&gt;H42,1,0)-F42-J42)*24)</f>
        <v/>
      </c>
      <c r="N42" s="141">
        <f>【記載例】認知症対応型共同生活介護!$AV$10</f>
        <v>0.29166666666666669</v>
      </c>
      <c r="O42" s="130" t="s">
        <v>14</v>
      </c>
      <c r="P42" s="141">
        <f>【記載例】認知症対応型共同生活介護!$AZ$10</f>
        <v>0.83333333333333337</v>
      </c>
      <c r="R42" s="144" t="str">
        <f t="shared" si="9"/>
        <v/>
      </c>
      <c r="S42" s="130" t="s">
        <v>14</v>
      </c>
      <c r="T42" s="144" t="str">
        <f t="shared" si="10"/>
        <v/>
      </c>
      <c r="U42" s="142" t="s">
        <v>27</v>
      </c>
      <c r="V42" s="138">
        <v>0</v>
      </c>
      <c r="W42" s="131" t="s">
        <v>0</v>
      </c>
      <c r="X42" s="143" t="str">
        <f t="shared" ref="X42:X43" si="14">IF(R42="","",IF((T42+IF(R42&gt;T42,1,0)-R42-V42)*24=0,"",(T42+IF(R42&gt;T42,1,0)-R42-V42)*24))</f>
        <v/>
      </c>
      <c r="Z42" s="143" t="str">
        <f t="shared" ref="Z42:Z43" si="15">IF(X42="",L42,IF(OR(L42-X42=0,L42-X42&lt;0),"-",L42-X42))</f>
        <v/>
      </c>
      <c r="AB42" s="151"/>
    </row>
    <row r="43" spans="2:28" x14ac:dyDescent="0.4">
      <c r="B43" s="136">
        <v>35</v>
      </c>
      <c r="C43" s="154" t="s">
        <v>128</v>
      </c>
      <c r="D43" s="152"/>
      <c r="E43" s="136" t="s">
        <v>13</v>
      </c>
      <c r="F43" s="138"/>
      <c r="G43" s="136" t="s">
        <v>14</v>
      </c>
      <c r="H43" s="138"/>
      <c r="I43" s="139" t="s">
        <v>27</v>
      </c>
      <c r="J43" s="138">
        <v>0</v>
      </c>
      <c r="K43" s="140" t="s">
        <v>0</v>
      </c>
      <c r="L43" s="143" t="str">
        <f t="shared" si="13"/>
        <v/>
      </c>
      <c r="N43" s="141">
        <f>【記載例】認知症対応型共同生活介護!$AV$10</f>
        <v>0.29166666666666669</v>
      </c>
      <c r="O43" s="130" t="s">
        <v>14</v>
      </c>
      <c r="P43" s="141">
        <f>【記載例】認知症対応型共同生活介護!$AZ$10</f>
        <v>0.83333333333333337</v>
      </c>
      <c r="R43" s="144" t="str">
        <f t="shared" si="9"/>
        <v/>
      </c>
      <c r="S43" s="130" t="s">
        <v>14</v>
      </c>
      <c r="T43" s="144" t="str">
        <f t="shared" si="10"/>
        <v/>
      </c>
      <c r="U43" s="142" t="s">
        <v>27</v>
      </c>
      <c r="V43" s="138">
        <v>0</v>
      </c>
      <c r="W43" s="131" t="s">
        <v>0</v>
      </c>
      <c r="X43" s="143" t="str">
        <f t="shared" si="14"/>
        <v/>
      </c>
      <c r="Z43" s="143" t="str">
        <f t="shared" si="15"/>
        <v/>
      </c>
      <c r="AB43" s="151"/>
    </row>
    <row r="44" spans="2:28" x14ac:dyDescent="0.4">
      <c r="B44" s="136"/>
      <c r="C44" s="148" t="s">
        <v>128</v>
      </c>
      <c r="D44" s="152" t="str">
        <f>C42</f>
        <v>ah</v>
      </c>
      <c r="E44" s="136" t="s">
        <v>13</v>
      </c>
      <c r="F44" s="138" t="s">
        <v>26</v>
      </c>
      <c r="G44" s="136" t="s">
        <v>14</v>
      </c>
      <c r="H44" s="138" t="s">
        <v>26</v>
      </c>
      <c r="I44" s="139" t="s">
        <v>27</v>
      </c>
      <c r="J44" s="138" t="s">
        <v>26</v>
      </c>
      <c r="K44" s="140" t="s">
        <v>0</v>
      </c>
      <c r="L44" s="143" t="str">
        <f>IF(OR(L42="",L43=""),"",L42+L43)</f>
        <v/>
      </c>
      <c r="N44" s="141" t="s">
        <v>134</v>
      </c>
      <c r="O44" s="130" t="s">
        <v>14</v>
      </c>
      <c r="P44" s="141" t="s">
        <v>134</v>
      </c>
      <c r="R44" s="144" t="s">
        <v>134</v>
      </c>
      <c r="S44" s="130" t="s">
        <v>14</v>
      </c>
      <c r="T44" s="144" t="s">
        <v>134</v>
      </c>
      <c r="U44" s="142" t="s">
        <v>27</v>
      </c>
      <c r="V44" s="138" t="s">
        <v>120</v>
      </c>
      <c r="W44" s="131" t="s">
        <v>0</v>
      </c>
      <c r="X44" s="143" t="str">
        <f>IF(OR(X42="",X43=""),"",X42+X43)</f>
        <v/>
      </c>
      <c r="Z44" s="143" t="str">
        <f>IF(X44="",L44,IF(OR(L44-X44=0,L44-X44&lt;0),"-",L44-X44))</f>
        <v/>
      </c>
      <c r="AB44" s="151" t="s">
        <v>122</v>
      </c>
    </row>
    <row r="45" spans="2:28" x14ac:dyDescent="0.4">
      <c r="B45" s="136"/>
      <c r="C45" s="153" t="s">
        <v>114</v>
      </c>
      <c r="D45" s="152"/>
      <c r="E45" s="136" t="s">
        <v>13</v>
      </c>
      <c r="F45" s="138"/>
      <c r="G45" s="136" t="s">
        <v>14</v>
      </c>
      <c r="H45" s="138"/>
      <c r="I45" s="139" t="s">
        <v>27</v>
      </c>
      <c r="J45" s="138">
        <v>0</v>
      </c>
      <c r="K45" s="140" t="s">
        <v>0</v>
      </c>
      <c r="L45" s="143" t="str">
        <f t="shared" ref="L45:L46" si="16">IF(OR(F45="",H45=""),"",(H45+IF(F45&gt;H45,1,0)-F45-J45)*24)</f>
        <v/>
      </c>
      <c r="N45" s="141">
        <f>【記載例】認知症対応型共同生活介護!$AV$10</f>
        <v>0.29166666666666669</v>
      </c>
      <c r="O45" s="130" t="s">
        <v>14</v>
      </c>
      <c r="P45" s="141">
        <f>【記載例】認知症対応型共同生活介護!$AZ$10</f>
        <v>0.83333333333333337</v>
      </c>
      <c r="R45" s="144" t="str">
        <f t="shared" ref="R45:R46" si="17">IF(F45="","",IF(F45&lt;N45,N45,IF(F45&gt;=P45,"",F45)))</f>
        <v/>
      </c>
      <c r="S45" s="130" t="s">
        <v>14</v>
      </c>
      <c r="T45" s="144" t="str">
        <f t="shared" ref="T45:T46" si="18">IF(H45="","",IF(H45&gt;F45,IF(H45&lt;P45,H45,P45),P45))</f>
        <v/>
      </c>
      <c r="U45" s="142" t="s">
        <v>27</v>
      </c>
      <c r="V45" s="138">
        <v>0</v>
      </c>
      <c r="W45" s="131" t="s">
        <v>0</v>
      </c>
      <c r="X45" s="143" t="str">
        <f t="shared" ref="X45:X46" si="19">IF(R45="","",IF((T45+IF(R45&gt;T45,1,0)-R45-V45)*24=0,"",(T45+IF(R45&gt;T45,1,0)-R45-V45)*24))</f>
        <v/>
      </c>
      <c r="Z45" s="143" t="str">
        <f t="shared" ref="Z45:Z46" si="20">IF(X45="",L45,IF(OR(L45-X45=0,L45-X45&lt;0),"-",L45-X45))</f>
        <v/>
      </c>
      <c r="AB45" s="151"/>
    </row>
    <row r="46" spans="2:28" x14ac:dyDescent="0.4">
      <c r="B46" s="136">
        <v>36</v>
      </c>
      <c r="C46" s="154" t="s">
        <v>128</v>
      </c>
      <c r="D46" s="152"/>
      <c r="E46" s="136" t="s">
        <v>13</v>
      </c>
      <c r="F46" s="138"/>
      <c r="G46" s="136" t="s">
        <v>14</v>
      </c>
      <c r="H46" s="138"/>
      <c r="I46" s="139" t="s">
        <v>27</v>
      </c>
      <c r="J46" s="138">
        <v>0</v>
      </c>
      <c r="K46" s="140" t="s">
        <v>0</v>
      </c>
      <c r="L46" s="143" t="str">
        <f t="shared" si="16"/>
        <v/>
      </c>
      <c r="N46" s="141">
        <f>【記載例】認知症対応型共同生活介護!$AV$10</f>
        <v>0.29166666666666669</v>
      </c>
      <c r="O46" s="130" t="s">
        <v>14</v>
      </c>
      <c r="P46" s="141">
        <f>【記載例】認知症対応型共同生活介護!$AZ$10</f>
        <v>0.83333333333333337</v>
      </c>
      <c r="R46" s="144" t="str">
        <f t="shared" si="17"/>
        <v/>
      </c>
      <c r="S46" s="130" t="s">
        <v>14</v>
      </c>
      <c r="T46" s="144" t="str">
        <f t="shared" si="18"/>
        <v/>
      </c>
      <c r="U46" s="142" t="s">
        <v>27</v>
      </c>
      <c r="V46" s="138">
        <v>0</v>
      </c>
      <c r="W46" s="131" t="s">
        <v>0</v>
      </c>
      <c r="X46" s="143" t="str">
        <f t="shared" si="19"/>
        <v/>
      </c>
      <c r="Z46" s="143" t="str">
        <f t="shared" si="20"/>
        <v/>
      </c>
      <c r="AB46" s="151"/>
    </row>
    <row r="47" spans="2:28" x14ac:dyDescent="0.4">
      <c r="B47" s="136"/>
      <c r="C47" s="148" t="s">
        <v>128</v>
      </c>
      <c r="D47" s="152" t="str">
        <f>C45</f>
        <v>ai</v>
      </c>
      <c r="E47" s="136" t="s">
        <v>13</v>
      </c>
      <c r="F47" s="138" t="s">
        <v>26</v>
      </c>
      <c r="G47" s="136" t="s">
        <v>14</v>
      </c>
      <c r="H47" s="138" t="s">
        <v>26</v>
      </c>
      <c r="I47" s="139" t="s">
        <v>27</v>
      </c>
      <c r="J47" s="138" t="s">
        <v>26</v>
      </c>
      <c r="K47" s="140" t="s">
        <v>0</v>
      </c>
      <c r="L47" s="143" t="str">
        <f>IF(OR(L45="",L46=""),"",L45+L46)</f>
        <v/>
      </c>
      <c r="N47" s="141" t="s">
        <v>134</v>
      </c>
      <c r="O47" s="130" t="s">
        <v>14</v>
      </c>
      <c r="P47" s="141" t="s">
        <v>134</v>
      </c>
      <c r="R47" s="144" t="s">
        <v>134</v>
      </c>
      <c r="S47" s="130" t="s">
        <v>14</v>
      </c>
      <c r="T47" s="144" t="s">
        <v>134</v>
      </c>
      <c r="U47" s="142" t="s">
        <v>27</v>
      </c>
      <c r="V47" s="138" t="s">
        <v>120</v>
      </c>
      <c r="W47" s="131" t="s">
        <v>0</v>
      </c>
      <c r="X47" s="143" t="str">
        <f>IF(OR(X45="",X46=""),"",X45+X46)</f>
        <v/>
      </c>
      <c r="Z47" s="143" t="str">
        <f>IF(X47="",L47,IF(OR(L47-X47=0,L47-X47&lt;0),"-",L47-X47))</f>
        <v/>
      </c>
      <c r="AB47" s="151" t="s">
        <v>122</v>
      </c>
    </row>
    <row r="49" spans="3:4" x14ac:dyDescent="0.4">
      <c r="C49" s="132" t="s">
        <v>125</v>
      </c>
      <c r="D49" s="132"/>
    </row>
    <row r="50" spans="3:4" x14ac:dyDescent="0.4">
      <c r="C50" s="132" t="s">
        <v>126</v>
      </c>
      <c r="D50" s="132"/>
    </row>
    <row r="51" spans="3:4" x14ac:dyDescent="0.4">
      <c r="C51" s="132" t="s">
        <v>123</v>
      </c>
      <c r="D51" s="132"/>
    </row>
    <row r="52" spans="3:4" x14ac:dyDescent="0.4">
      <c r="C52" s="132" t="s">
        <v>124</v>
      </c>
      <c r="D52" s="132"/>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0" orientation="landscape" r:id="rId1"/>
  <ignoredErrors>
    <ignoredError sqref="X41 X4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認知症対応型共同生活介護（1枚用）</vt:lpstr>
      <vt:lpstr>シフト記号表（勤務時間帯）</vt:lpstr>
      <vt:lpstr>記入方法</vt:lpstr>
      <vt:lpstr>【記載例】認知症対応型共同生活介護</vt:lpstr>
      <vt:lpstr>【記載例】シフト記号表（勤務時間帯）</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'認知症対応型共同生活介護（1枚用）'!Print_Titles</vt:lpstr>
      <vt:lpstr>シフト記号表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石岡　大宗</cp:lastModifiedBy>
  <cp:lastPrinted>2024-07-26T10:54:46Z</cp:lastPrinted>
  <dcterms:created xsi:type="dcterms:W3CDTF">2020-01-28T01:12:50Z</dcterms:created>
  <dcterms:modified xsi:type="dcterms:W3CDTF">2024-08-22T05:26:28Z</dcterms:modified>
</cp:coreProperties>
</file>