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keiei_DS\keiki\04_経営比較分析表\経営比較分析表（令和6年度）\水道\"/>
    </mc:Choice>
  </mc:AlternateContent>
  <xr:revisionPtr revIDLastSave="0" documentId="13_ncr:1_{B88A1C9E-2BF2-46D6-92FF-0FD098C9419C}" xr6:coauthVersionLast="47" xr6:coauthVersionMax="47" xr10:uidLastSave="{00000000-0000-0000-0000-000000000000}"/>
  <workbookProtection workbookAlgorithmName="SHA-512" workbookHashValue="ObewIWzOUoSeTBHuKRiazm/w4QuoMUsOM3rRbBOGb7d9oXO3Q0d++9doEHfjOG7y29ozEwbBGKbbRgzGh/wbug==" workbookSaltValue="BMn9GW67HEZs1XoFkkzREA==" workbookSpinCount="100000" lockStructure="1"/>
  <bookViews>
    <workbookView xWindow="-98" yWindow="-98" windowWidth="20715" windowHeight="1315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G85" i="4"/>
  <c r="F85" i="4"/>
  <c r="BB10" i="4"/>
  <c r="AT10" i="4"/>
  <c r="B10" i="4"/>
  <c r="BB8" i="4"/>
  <c r="AT8" i="4"/>
  <c r="AL8" i="4"/>
  <c r="AD8" i="4"/>
  <c r="B6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<sst xmlns="http://schemas.openxmlformats.org/spreadsheetml/2006/main" count="228" uniqueCount="114">
  <si>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</si>
  <si>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</si>
  <si>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</si>
  <si>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</si>
  <si>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</si>
  <si>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</si>
  <si>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</si>
  <si>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</si>
  <si>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</si>
  <si>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</si>
  <si>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</si>
  <si>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</si>
  <si>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</si>
  <si>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</si>
  <si>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</si>
  <si>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</si>
  <si>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</si>
  <si>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</si>
  <si>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</si>
  <si>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</si>
  <si>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</si>
  <si>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</si>
  <si>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</si>
  <si>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</si>
  <si>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</si>
  <si>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</si>
  <si>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</si>
  <si>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</si>
  <si>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</si>
  <si>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</si>
  <si>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</si>
  <si>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</si>
  <si>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</si>
  <si>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</si>
  <si>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</si>
  <si>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</si>
  <si>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</si>
  <si>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</si>
  <si>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</si>
  <si>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</si>
  <si>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</si>
  <si>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</si>
  <si>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</si>
  <si>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</si>
  <si>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</si>
  <si>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</si>
  <si>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</si>
  <si>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</si>
  <si>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</si>
  <si>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</si>
  <si>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</si>
  <si>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</si>
  <si>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</si>
  <si>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</si>
  <si>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</si>
  <si>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</si>
  <si>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</si>
  <si>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</si>
  <si>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</si>
  <si>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</si>
  <si>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</si>
  <si>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</si>
  <si>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</si>
  <si>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</si>
  <si>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</si>
  <si>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</si>
  <si>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</si>
  <si>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</si>
  <si>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</si>
  <si>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</si>
  <si>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</si>
  <si>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</si>
  <si>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</si>
  <si>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</si>
  <si>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</si>
  <si>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</si>
  <si>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</si>
  <si>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</si>
  <si>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</si>
  <si>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</si>
  <si>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</si>
  <si>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</si>
  <si>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</si>
  <si>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</si>
  <si>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</si>
  <si>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</si>
  <si>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</si>
  <si>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</si>
  <si>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</si>
  <si>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</si>
  <si>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</si>
  <si>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</si>
  <si>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</si>
  <si>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函館市</t>
  </si>
  <si>
    <t>法適用</t>
  </si>
  <si>
    <t>水道事業</t>
  </si>
  <si>
    <t>末端給水事業</t>
  </si>
  <si>
    <t>A2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</si>
  <si>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</si>
  <si>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</si>
  <si>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</si>
  <si>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</si>
  <si>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</si>
  <si>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</si>
  <si>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</si>
  <si>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</si>
  <si>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</si>
  <si>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</si>
  <si>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</si>
  <si>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</si>
  <si>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</si>
  <si>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①有形固定資産減価償却率は，類似団体平均とほぼ同水準となっており，老朽資産の割合は平均的となっています。
②管路経年化率は，類似団体平均を上回る水準となっていますが，管路や設備については，法定耐用年数を経過したものであっても，劣化状況などにより機能が維持できる期間は有効活用します。
③管路更新率は，類似団体平均を下回る水準となっていますが，管種や劣化状況に応じて計画的に管路の更新を進めます。</t>
    <phoneticPr fontId="4"/>
  </si>
  <si>
    <r>
      <t>①経常収支比率は,類似団体平均を下回る水準となっていますが，100％を上回っており，収支は健全な状態になっています。
②累積欠損金は発生していません。
③流動比率は，類似団体平均を下回る水準となっていますが，100％を上回っており，短期債務に対する支払い能力は確保されています。
④企業債残高対給水収益比率は，近年は浄水施設の更新により上昇傾向にあります。また，水道料金が比較的低い水準にあることなどにより，類似団体平均を上回る水準となっています。
⑤料金回収率は</t>
    </r>
    <r>
      <rPr>
        <sz val="11"/>
        <rFont val="ＭＳ ゴシック"/>
        <family val="3"/>
        <charset val="128"/>
      </rPr>
      <t>，類似団体平均を下回る水準となっていますが，100％に近い水準を維持しており，経営に必要な経費を料金で賄うことができています。
⑥給水原価は，類似団体平均を下回る</t>
    </r>
    <r>
      <rPr>
        <sz val="11"/>
        <color theme="1"/>
        <rFont val="ＭＳ ゴシック"/>
        <family val="3"/>
        <charset val="128"/>
      </rPr>
      <t>水準となっており，効率的に水を供給しています。
⑦施設利用率は，施設規模の見直しにより，類似団体平均を上回る水準となっています。
⑧有収率は，漏水量の増加により前年度を下回り，類似団体平均よりも低い水準となりましたが，漏水防止調査の計画的な実施により，引き続き有収率の向上に向けた取組を進めます。</t>
    </r>
    <rPh sb="35" eb="37">
      <t>ウワマワ</t>
    </rPh>
    <rPh sb="139" eb="141">
      <t>ウワマワ</t>
    </rPh>
    <rPh sb="155" eb="157">
      <t>キンネン</t>
    </rPh>
    <rPh sb="316" eb="318">
      <t>シタマワ</t>
    </rPh>
    <rPh sb="322" eb="324">
      <t>コウリツ</t>
    </rPh>
    <rPh sb="351" eb="354">
      <t>コウカテキ</t>
    </rPh>
    <rPh sb="355" eb="356">
      <t>ミズ</t>
    </rPh>
    <rPh sb="357" eb="359">
      <t>キョウキュウ</t>
    </rPh>
    <phoneticPr fontId="4"/>
  </si>
  <si>
    <t>　水需要の減少に伴い料金収入は減少傾向となっていますが，経営の効率化や計画的な施設整備に取り組みながら，概ね健全な経営状況を維持しています。
　管路については，老朽化に伴う更新需要の増大が見込まれることから,法定耐用年数のみを基準とするのではなく，劣化状況に応じて更新を図っています。
　今後も，上下水道事業経営ビジョンに基づき，計画的な施設の整備更新を進め，水道事業の健全な経営の維持に努めます。</t>
    <rPh sb="94" eb="96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</si>
</sst>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0.45</c:v>
                </c:pt>
                <c:pt idx="1">
                  <c:v>0.56000000000000005</c:v>
                </c:pt>
                <c:pt idx="2">
                  <c:v>0.47</c:v>
                </c:pt>
                <c:pt idx="3">
                  <c:v>0.35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F-4CBB-916B-E6CED250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0.69</c:v>
                </c:pt>
                <c:pt idx="2">
                  <c:v>0.67</c:v>
                </c:pt>
                <c:pt idx="3">
                  <c:v>0.61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F-4CBB-916B-E6CED250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54.77</c:v>
                </c:pt>
                <c:pt idx="1">
                  <c:v>85.85</c:v>
                </c:pt>
                <c:pt idx="2">
                  <c:v>85.83</c:v>
                </c:pt>
                <c:pt idx="3">
                  <c:v>86.58</c:v>
                </c:pt>
                <c:pt idx="4">
                  <c:v>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B-41FA-91BB-4FFA789C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63.12</c:v>
                </c:pt>
                <c:pt idx="1">
                  <c:v>62.57</c:v>
                </c:pt>
                <c:pt idx="2">
                  <c:v>61.56</c:v>
                </c:pt>
                <c:pt idx="3">
                  <c:v>60.84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B-41FA-91BB-4FFA789C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84.17</c:v>
                </c:pt>
                <c:pt idx="1">
                  <c:v>83.54</c:v>
                </c:pt>
                <c:pt idx="2">
                  <c:v>83.24</c:v>
                </c:pt>
                <c:pt idx="3">
                  <c:v>82.23</c:v>
                </c:pt>
                <c:pt idx="4">
                  <c:v>82.15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4-4ADE-B329-E78EA15F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90.09</c:v>
                </c:pt>
                <c:pt idx="1">
                  <c:v>90.21</c:v>
                </c:pt>
                <c:pt idx="2">
                  <c:v>90.11</c:v>
                </c:pt>
                <c:pt idx="3">
                  <c:v>89.73</c:v>
                </c:pt>
                <c:pt idx="4">
                  <c:v>89.86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4-4ADE-B329-E78EA15F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105.39</c:v>
                </c:pt>
                <c:pt idx="1">
                  <c:v>104.57</c:v>
                </c:pt>
                <c:pt idx="2">
                  <c:v>101.68</c:v>
                </c:pt>
                <c:pt idx="3">
                  <c:v>104.7</c:v>
                </c:pt>
                <c:pt idx="4">
                  <c:v>101.68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1-43AA-A074-59D228A2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112.36</c:v>
                </c:pt>
                <c:pt idx="1">
                  <c:v>112.26</c:v>
                </c:pt>
                <c:pt idx="2">
                  <c:v>110.04</c:v>
                </c:pt>
                <c:pt idx="3">
                  <c:v>109.67</c:v>
                </c:pt>
                <c:pt idx="4">
                  <c:v>108.91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1-43AA-A074-59D228A2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54.5</c:v>
                </c:pt>
                <c:pt idx="1">
                  <c:v>53.64</c:v>
                </c:pt>
                <c:pt idx="2">
                  <c:v>54.85</c:v>
                </c:pt>
                <c:pt idx="3">
                  <c:v>55.61</c:v>
                </c:pt>
                <c:pt idx="4">
                  <c:v>55.88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E-4182-A137-D834DE58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50.31</c:v>
                </c:pt>
                <c:pt idx="1">
                  <c:v>50.74</c:v>
                </c:pt>
                <c:pt idx="2">
                  <c:v>51.49</c:v>
                </c:pt>
                <c:pt idx="3">
                  <c:v>51.94</c:v>
                </c:pt>
                <c:pt idx="4">
                  <c:v>52.46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E-4182-A137-D834DE58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35.5</c:v>
                </c:pt>
                <c:pt idx="1">
                  <c:v>37.4</c:v>
                </c:pt>
                <c:pt idx="2">
                  <c:v>39</c:v>
                </c:pt>
                <c:pt idx="3">
                  <c:v>41.85</c:v>
                </c:pt>
                <c:pt idx="4">
                  <c:v>43.48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E-4FD9-A275-5D85220A2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21.34</c:v>
                </c:pt>
                <c:pt idx="1">
                  <c:v>23.27</c:v>
                </c:pt>
                <c:pt idx="2">
                  <c:v>25.18</c:v>
                </c:pt>
                <c:pt idx="3">
                  <c:v>26.52</c:v>
                </c:pt>
                <c:pt idx="4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E-4FD9-A275-5D85220A2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2-43AE-91E9-FD614DDF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0.28999999999999998</c:v>
                </c:pt>
                <c:pt idx="1">
                  <c:v>0.25</c:v>
                </c:pt>
                <c:pt idx="2">
                  <c:v>0.13</c:v>
                </c:pt>
                <c:pt idx="3" formatCode="#,##0.00;&quot;△&quot;#,##0.00">
                  <c:v>0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3AE-91E9-FD614DDF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192.27</c:v>
                </c:pt>
                <c:pt idx="1">
                  <c:v>203.67</c:v>
                </c:pt>
                <c:pt idx="2">
                  <c:v>187.76</c:v>
                </c:pt>
                <c:pt idx="3">
                  <c:v>202.74</c:v>
                </c:pt>
                <c:pt idx="4">
                  <c:v>180.75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B-4C3E-A011-904AED18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306.08</c:v>
                </c:pt>
                <c:pt idx="1">
                  <c:v>306.14999999999998</c:v>
                </c:pt>
                <c:pt idx="2">
                  <c:v>297.54000000000002</c:v>
                </c:pt>
                <c:pt idx="3">
                  <c:v>289.44</c:v>
                </c:pt>
                <c:pt idx="4">
                  <c:v>282.19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C3E-A011-904AED18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459.7</c:v>
                </c:pt>
                <c:pt idx="1">
                  <c:v>498.61</c:v>
                </c:pt>
                <c:pt idx="2">
                  <c:v>568.86</c:v>
                </c:pt>
                <c:pt idx="3">
                  <c:v>490.36</c:v>
                </c:pt>
                <c:pt idx="4">
                  <c:v>492.2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1-4330-BB3F-8ED1E7D6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294.66000000000003</c:v>
                </c:pt>
                <c:pt idx="1">
                  <c:v>285.27</c:v>
                </c:pt>
                <c:pt idx="2">
                  <c:v>294.73</c:v>
                </c:pt>
                <c:pt idx="3">
                  <c:v>301.23</c:v>
                </c:pt>
                <c:pt idx="4">
                  <c:v>300.33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1-4330-BB3F-8ED1E7D6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97.55</c:v>
                </c:pt>
                <c:pt idx="1">
                  <c:v>97.38</c:v>
                </c:pt>
                <c:pt idx="2">
                  <c:v>84.71</c:v>
                </c:pt>
                <c:pt idx="3">
                  <c:v>103.11</c:v>
                </c:pt>
                <c:pt idx="4">
                  <c:v>99.63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7-46B5-8FCD-FA266ECE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103.75</c:v>
                </c:pt>
                <c:pt idx="1">
                  <c:v>105.3</c:v>
                </c:pt>
                <c:pt idx="2">
                  <c:v>99.41</c:v>
                </c:pt>
                <c:pt idx="3">
                  <c:v>101.11</c:v>
                </c:pt>
                <c:pt idx="4">
                  <c:v>102.03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7-46B5-8FCD-FA266ECE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142.66999999999999</c:v>
                </c:pt>
                <c:pt idx="1">
                  <c:v>143.63</c:v>
                </c:pt>
                <c:pt idx="2">
                  <c:v>144.66999999999999</c:v>
                </c:pt>
                <c:pt idx="3">
                  <c:v>136.79</c:v>
                </c:pt>
                <c:pt idx="4">
                  <c:v>142.66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900-89BE-3732C451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159.93</c:v>
                </c:pt>
                <c:pt idx="1">
                  <c:v>162.77000000000001</c:v>
                </c:pt>
                <c:pt idx="2">
                  <c:v>170.87</c:v>
                </c:pt>
                <c:pt idx="3">
                  <c:v>171.09</c:v>
                </c:pt>
                <c:pt idx="4">
                  <c:v>173.56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A-4900-89BE-3732C451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BB54" zoomScale="110" zoomScaleNormal="110" workbookViewId="0">
      <selection activeCell="CB71" sqref="CB71"/>
    </sheetView>
  </sheetViews>
  <sheetFormatPr defaultColWidth="2.6640625" defaultRowHeight="12.75" x14ac:dyDescent="0.25"/>
  <cols>
    <col min="1" max="1" width="2.6640625" customWidth="1"/>
    <col min="2" max="62" width="3.796875" customWidth="1"/>
    <col min="64" max="78" width="3.1328125" customWidth="1"/>
    <col min="79" max="79" width="4.46484375" bestFit="1" customWidth="1"/>
    <col min="81" max="82" width="4.46484375" bestFit="1" customWidth="1"/>
  </cols>
  <sheetData>
    <row r="1" spans="1:78" ht="17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6.4" customHeight="1" x14ac:dyDescent="0.2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5">
      <c r="A6" s="2"/>
      <c r="B6" s="76" t="str">
        <f>データ!H6</f>
        <v>北海道　函館市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A2</v>
      </c>
      <c r="X8" s="74"/>
      <c r="Y8" s="74"/>
      <c r="Z8" s="74"/>
      <c r="AA8" s="74"/>
      <c r="AB8" s="74"/>
      <c r="AC8" s="74"/>
      <c r="AD8" s="74" t="str">
        <f>データ!$M$6</f>
        <v>自治体職員</v>
      </c>
      <c r="AE8" s="74"/>
      <c r="AF8" s="74"/>
      <c r="AG8" s="74"/>
      <c r="AH8" s="74"/>
      <c r="AI8" s="74"/>
      <c r="AJ8" s="74"/>
      <c r="AK8" s="2"/>
      <c r="AL8" s="65">
        <f>データ!$R$6</f>
        <v>236515</v>
      </c>
      <c r="AM8" s="65"/>
      <c r="AN8" s="65"/>
      <c r="AO8" s="65"/>
      <c r="AP8" s="65"/>
      <c r="AQ8" s="65"/>
      <c r="AR8" s="65"/>
      <c r="AS8" s="65"/>
      <c r="AT8" s="36">
        <f>データ!$S$6</f>
        <v>677.87</v>
      </c>
      <c r="AU8" s="37"/>
      <c r="AV8" s="37"/>
      <c r="AW8" s="37"/>
      <c r="AX8" s="37"/>
      <c r="AY8" s="37"/>
      <c r="AZ8" s="37"/>
      <c r="BA8" s="37"/>
      <c r="BB8" s="54">
        <f>データ!$T$6</f>
        <v>348.91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43.36</v>
      </c>
      <c r="J10" s="37"/>
      <c r="K10" s="37"/>
      <c r="L10" s="37"/>
      <c r="M10" s="37"/>
      <c r="N10" s="37"/>
      <c r="O10" s="64"/>
      <c r="P10" s="54">
        <f>データ!$P$6</f>
        <v>99.89</v>
      </c>
      <c r="Q10" s="54"/>
      <c r="R10" s="54"/>
      <c r="S10" s="54"/>
      <c r="T10" s="54"/>
      <c r="U10" s="54"/>
      <c r="V10" s="54"/>
      <c r="W10" s="65">
        <f>データ!$Q$6</f>
        <v>1958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234269</v>
      </c>
      <c r="AM10" s="65"/>
      <c r="AN10" s="65"/>
      <c r="AO10" s="65"/>
      <c r="AP10" s="65"/>
      <c r="AQ10" s="65"/>
      <c r="AR10" s="65"/>
      <c r="AS10" s="65"/>
      <c r="AT10" s="36">
        <f>データ!$V$6</f>
        <v>140.99</v>
      </c>
      <c r="AU10" s="37"/>
      <c r="AV10" s="37"/>
      <c r="AW10" s="37"/>
      <c r="AX10" s="37"/>
      <c r="AY10" s="37"/>
      <c r="AZ10" s="37"/>
      <c r="BA10" s="37"/>
      <c r="BB10" s="54">
        <f>データ!$W$6</f>
        <v>1661.6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112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113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5">
      <c r="C83" s="12"/>
    </row>
    <row r="84" spans="1:78" hidden="1" x14ac:dyDescent="0.2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zzCEdskEHreNX6u1ypDc+5bMvmlT+M7WEN6PU6U1YI+Ar9aZoSwZZMV5X+tjH/xZE273wPbD/GCiZlDwhhHiBw==" saltValue="BZl+tLehmKiwjQr+KbTO2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2.75" x14ac:dyDescent="0.25"/>
  <cols>
    <col min="2" max="144" width="11.86328125" customWidth="1"/>
  </cols>
  <sheetData>
    <row r="1" spans="1:144" x14ac:dyDescent="0.2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5">
      <c r="A6" s="15" t="s">
        <v>92</v>
      </c>
      <c r="B6" s="20">
        <f>B7</f>
        <v>2024</v>
      </c>
      <c r="C6" s="20">
        <f t="shared" ref="C6:W6" si="3">C7</f>
        <v>12025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北海道　函館市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A2</v>
      </c>
      <c r="M6" s="20" t="str">
        <f t="shared" si="3"/>
        <v>自治体職員</v>
      </c>
      <c r="N6" s="21" t="str">
        <f t="shared" si="3"/>
        <v>-</v>
      </c>
      <c r="O6" s="21">
        <f t="shared" si="3"/>
        <v>43.36</v>
      </c>
      <c r="P6" s="21">
        <f t="shared" si="3"/>
        <v>99.89</v>
      </c>
      <c r="Q6" s="21">
        <f t="shared" si="3"/>
        <v>1958</v>
      </c>
      <c r="R6" s="21">
        <f t="shared" si="3"/>
        <v>236515</v>
      </c>
      <c r="S6" s="21">
        <f t="shared" si="3"/>
        <v>677.87</v>
      </c>
      <c r="T6" s="21">
        <f t="shared" si="3"/>
        <v>348.91</v>
      </c>
      <c r="U6" s="21">
        <f t="shared" si="3"/>
        <v>234269</v>
      </c>
      <c r="V6" s="21">
        <f t="shared" si="3"/>
        <v>140.99</v>
      </c>
      <c r="W6" s="21">
        <f t="shared" si="3"/>
        <v>1661.6</v>
      </c>
      <c r="X6" s="22">
        <f>IF(X7="",NA(),X7)</f>
        <v>105.39</v>
      </c>
      <c r="Y6" s="22">
        <f t="shared" ref="Y6:AG6" si="4">IF(Y7="",NA(),Y7)</f>
        <v>104.57</v>
      </c>
      <c r="Z6" s="22">
        <f t="shared" si="4"/>
        <v>101.68</v>
      </c>
      <c r="AA6" s="22">
        <f t="shared" si="4"/>
        <v>104.7</v>
      </c>
      <c r="AB6" s="22">
        <f t="shared" si="4"/>
        <v>101.68</v>
      </c>
      <c r="AC6" s="22">
        <f t="shared" si="4"/>
        <v>112.36</v>
      </c>
      <c r="AD6" s="22">
        <f t="shared" si="4"/>
        <v>112.26</v>
      </c>
      <c r="AE6" s="22">
        <f t="shared" si="4"/>
        <v>110.04</v>
      </c>
      <c r="AF6" s="22">
        <f t="shared" si="4"/>
        <v>109.67</v>
      </c>
      <c r="AG6" s="22">
        <f t="shared" si="4"/>
        <v>108.91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0.28999999999999998</v>
      </c>
      <c r="AO6" s="22">
        <f t="shared" si="5"/>
        <v>0.25</v>
      </c>
      <c r="AP6" s="22">
        <f t="shared" si="5"/>
        <v>0.13</v>
      </c>
      <c r="AQ6" s="21">
        <f t="shared" si="5"/>
        <v>0</v>
      </c>
      <c r="AR6" s="22">
        <f t="shared" si="5"/>
        <v>0.01</v>
      </c>
      <c r="AS6" s="21" t="str">
        <f>IF(AS7="","",IF(AS7="-","【-】","【"&amp;SUBSTITUTE(TEXT(AS7,"#,##0.00"),"-","△")&amp;"】"))</f>
        <v>【1.61】</v>
      </c>
      <c r="AT6" s="22">
        <f>IF(AT7="",NA(),AT7)</f>
        <v>192.27</v>
      </c>
      <c r="AU6" s="22">
        <f t="shared" ref="AU6:BC6" si="6">IF(AU7="",NA(),AU7)</f>
        <v>203.67</v>
      </c>
      <c r="AV6" s="22">
        <f t="shared" si="6"/>
        <v>187.76</v>
      </c>
      <c r="AW6" s="22">
        <f t="shared" si="6"/>
        <v>202.74</v>
      </c>
      <c r="AX6" s="22">
        <f t="shared" si="6"/>
        <v>180.75</v>
      </c>
      <c r="AY6" s="22">
        <f t="shared" si="6"/>
        <v>306.08</v>
      </c>
      <c r="AZ6" s="22">
        <f t="shared" si="6"/>
        <v>306.14999999999998</v>
      </c>
      <c r="BA6" s="22">
        <f t="shared" si="6"/>
        <v>297.54000000000002</v>
      </c>
      <c r="BB6" s="22">
        <f t="shared" si="6"/>
        <v>289.44</v>
      </c>
      <c r="BC6" s="22">
        <f t="shared" si="6"/>
        <v>282.19</v>
      </c>
      <c r="BD6" s="21" t="str">
        <f>IF(BD7="","",IF(BD7="-","【-】","【"&amp;SUBSTITUTE(TEXT(BD7,"#,##0.00"),"-","△")&amp;"】"))</f>
        <v>【239.69】</v>
      </c>
      <c r="BE6" s="22">
        <f>IF(BE7="",NA(),BE7)</f>
        <v>459.7</v>
      </c>
      <c r="BF6" s="22">
        <f t="shared" ref="BF6:BN6" si="7">IF(BF7="",NA(),BF7)</f>
        <v>498.61</v>
      </c>
      <c r="BG6" s="22">
        <f t="shared" si="7"/>
        <v>568.86</v>
      </c>
      <c r="BH6" s="22">
        <f t="shared" si="7"/>
        <v>490.36</v>
      </c>
      <c r="BI6" s="22">
        <f t="shared" si="7"/>
        <v>492.2</v>
      </c>
      <c r="BJ6" s="22">
        <f t="shared" si="7"/>
        <v>294.66000000000003</v>
      </c>
      <c r="BK6" s="22">
        <f t="shared" si="7"/>
        <v>285.27</v>
      </c>
      <c r="BL6" s="22">
        <f t="shared" si="7"/>
        <v>294.73</v>
      </c>
      <c r="BM6" s="22">
        <f t="shared" si="7"/>
        <v>301.23</v>
      </c>
      <c r="BN6" s="22">
        <f t="shared" si="7"/>
        <v>300.33</v>
      </c>
      <c r="BO6" s="21" t="str">
        <f>IF(BO7="","",IF(BO7="-","【-】","【"&amp;SUBSTITUTE(TEXT(BO7,"#,##0.00"),"-","△")&amp;"】"))</f>
        <v>【264.86】</v>
      </c>
      <c r="BP6" s="22">
        <f>IF(BP7="",NA(),BP7)</f>
        <v>97.55</v>
      </c>
      <c r="BQ6" s="22">
        <f t="shared" ref="BQ6:BY6" si="8">IF(BQ7="",NA(),BQ7)</f>
        <v>97.38</v>
      </c>
      <c r="BR6" s="22">
        <f t="shared" si="8"/>
        <v>84.71</v>
      </c>
      <c r="BS6" s="22">
        <f t="shared" si="8"/>
        <v>103.11</v>
      </c>
      <c r="BT6" s="22">
        <f t="shared" si="8"/>
        <v>99.63</v>
      </c>
      <c r="BU6" s="22">
        <f t="shared" si="8"/>
        <v>103.75</v>
      </c>
      <c r="BV6" s="22">
        <f t="shared" si="8"/>
        <v>105.3</v>
      </c>
      <c r="BW6" s="22">
        <f t="shared" si="8"/>
        <v>99.41</v>
      </c>
      <c r="BX6" s="22">
        <f t="shared" si="8"/>
        <v>101.11</v>
      </c>
      <c r="BY6" s="22">
        <f t="shared" si="8"/>
        <v>102.03</v>
      </c>
      <c r="BZ6" s="21" t="str">
        <f>IF(BZ7="","",IF(BZ7="-","【-】","【"&amp;SUBSTITUTE(TEXT(BZ7,"#,##0.00"),"-","△")&amp;"】"))</f>
        <v>【97.59】</v>
      </c>
      <c r="CA6" s="22">
        <f>IF(CA7="",NA(),CA7)</f>
        <v>142.66999999999999</v>
      </c>
      <c r="CB6" s="22">
        <f t="shared" ref="CB6:CJ6" si="9">IF(CB7="",NA(),CB7)</f>
        <v>143.63</v>
      </c>
      <c r="CC6" s="22">
        <f t="shared" si="9"/>
        <v>144.66999999999999</v>
      </c>
      <c r="CD6" s="22">
        <f t="shared" si="9"/>
        <v>136.79</v>
      </c>
      <c r="CE6" s="22">
        <f t="shared" si="9"/>
        <v>142.66</v>
      </c>
      <c r="CF6" s="22">
        <f t="shared" si="9"/>
        <v>159.93</v>
      </c>
      <c r="CG6" s="22">
        <f t="shared" si="9"/>
        <v>162.77000000000001</v>
      </c>
      <c r="CH6" s="22">
        <f t="shared" si="9"/>
        <v>170.87</v>
      </c>
      <c r="CI6" s="22">
        <f t="shared" si="9"/>
        <v>171.09</v>
      </c>
      <c r="CJ6" s="22">
        <f t="shared" si="9"/>
        <v>173.56</v>
      </c>
      <c r="CK6" s="21" t="str">
        <f>IF(CK7="","",IF(CK7="-","【-】","【"&amp;SUBSTITUTE(TEXT(CK7,"#,##0.00"),"-","△")&amp;"】"))</f>
        <v>【181.66】</v>
      </c>
      <c r="CL6" s="22">
        <f>IF(CL7="",NA(),CL7)</f>
        <v>54.77</v>
      </c>
      <c r="CM6" s="22">
        <f t="shared" ref="CM6:CU6" si="10">IF(CM7="",NA(),CM7)</f>
        <v>85.85</v>
      </c>
      <c r="CN6" s="22">
        <f t="shared" si="10"/>
        <v>85.83</v>
      </c>
      <c r="CO6" s="22">
        <f t="shared" si="10"/>
        <v>86.58</v>
      </c>
      <c r="CP6" s="22">
        <f t="shared" si="10"/>
        <v>86.05</v>
      </c>
      <c r="CQ6" s="22">
        <f t="shared" si="10"/>
        <v>63.12</v>
      </c>
      <c r="CR6" s="22">
        <f t="shared" si="10"/>
        <v>62.57</v>
      </c>
      <c r="CS6" s="22">
        <f t="shared" si="10"/>
        <v>61.56</v>
      </c>
      <c r="CT6" s="22">
        <f t="shared" si="10"/>
        <v>60.84</v>
      </c>
      <c r="CU6" s="22">
        <f t="shared" si="10"/>
        <v>60.8</v>
      </c>
      <c r="CV6" s="21" t="str">
        <f>IF(CV7="","",IF(CV7="-","【-】","【"&amp;SUBSTITUTE(TEXT(CV7,"#,##0.00"),"-","△")&amp;"】"))</f>
        <v>【60.21】</v>
      </c>
      <c r="CW6" s="22">
        <f>IF(CW7="",NA(),CW7)</f>
        <v>84.17</v>
      </c>
      <c r="CX6" s="22">
        <f t="shared" ref="CX6:DF6" si="11">IF(CX7="",NA(),CX7)</f>
        <v>83.54</v>
      </c>
      <c r="CY6" s="22">
        <f t="shared" si="11"/>
        <v>83.24</v>
      </c>
      <c r="CZ6" s="22">
        <f t="shared" si="11"/>
        <v>82.23</v>
      </c>
      <c r="DA6" s="22">
        <f t="shared" si="11"/>
        <v>82.15</v>
      </c>
      <c r="DB6" s="22">
        <f t="shared" si="11"/>
        <v>90.09</v>
      </c>
      <c r="DC6" s="22">
        <f t="shared" si="11"/>
        <v>90.21</v>
      </c>
      <c r="DD6" s="22">
        <f t="shared" si="11"/>
        <v>90.11</v>
      </c>
      <c r="DE6" s="22">
        <f t="shared" si="11"/>
        <v>89.73</v>
      </c>
      <c r="DF6" s="22">
        <f t="shared" si="11"/>
        <v>89.86</v>
      </c>
      <c r="DG6" s="21" t="str">
        <f>IF(DG7="","",IF(DG7="-","【-】","【"&amp;SUBSTITUTE(TEXT(DG7,"#,##0.00"),"-","△")&amp;"】"))</f>
        <v>【89.21】</v>
      </c>
      <c r="DH6" s="22">
        <f>IF(DH7="",NA(),DH7)</f>
        <v>54.5</v>
      </c>
      <c r="DI6" s="22">
        <f t="shared" ref="DI6:DQ6" si="12">IF(DI7="",NA(),DI7)</f>
        <v>53.64</v>
      </c>
      <c r="DJ6" s="22">
        <f t="shared" si="12"/>
        <v>54.85</v>
      </c>
      <c r="DK6" s="22">
        <f t="shared" si="12"/>
        <v>55.61</v>
      </c>
      <c r="DL6" s="22">
        <f t="shared" si="12"/>
        <v>55.88</v>
      </c>
      <c r="DM6" s="22">
        <f t="shared" si="12"/>
        <v>50.31</v>
      </c>
      <c r="DN6" s="22">
        <f t="shared" si="12"/>
        <v>50.74</v>
      </c>
      <c r="DO6" s="22">
        <f t="shared" si="12"/>
        <v>51.49</v>
      </c>
      <c r="DP6" s="22">
        <f t="shared" si="12"/>
        <v>51.94</v>
      </c>
      <c r="DQ6" s="22">
        <f t="shared" si="12"/>
        <v>52.46</v>
      </c>
      <c r="DR6" s="21" t="str">
        <f>IF(DR7="","",IF(DR7="-","【-】","【"&amp;SUBSTITUTE(TEXT(DR7,"#,##0.00"),"-","△")&amp;"】"))</f>
        <v>【52.41】</v>
      </c>
      <c r="DS6" s="22">
        <f>IF(DS7="",NA(),DS7)</f>
        <v>35.5</v>
      </c>
      <c r="DT6" s="22">
        <f t="shared" ref="DT6:EB6" si="13">IF(DT7="",NA(),DT7)</f>
        <v>37.4</v>
      </c>
      <c r="DU6" s="22">
        <f t="shared" si="13"/>
        <v>39</v>
      </c>
      <c r="DV6" s="22">
        <f t="shared" si="13"/>
        <v>41.85</v>
      </c>
      <c r="DW6" s="22">
        <f t="shared" si="13"/>
        <v>43.48</v>
      </c>
      <c r="DX6" s="22">
        <f t="shared" si="13"/>
        <v>21.34</v>
      </c>
      <c r="DY6" s="22">
        <f t="shared" si="13"/>
        <v>23.27</v>
      </c>
      <c r="DZ6" s="22">
        <f t="shared" si="13"/>
        <v>25.18</v>
      </c>
      <c r="EA6" s="22">
        <f t="shared" si="13"/>
        <v>26.52</v>
      </c>
      <c r="EB6" s="22">
        <f t="shared" si="13"/>
        <v>28.4</v>
      </c>
      <c r="EC6" s="21" t="str">
        <f>IF(EC7="","",IF(EC7="-","【-】","【"&amp;SUBSTITUTE(TEXT(EC7,"#,##0.00"),"-","△")&amp;"】"))</f>
        <v>【26.78】</v>
      </c>
      <c r="ED6" s="22">
        <f>IF(ED7="",NA(),ED7)</f>
        <v>0.45</v>
      </c>
      <c r="EE6" s="22">
        <f t="shared" ref="EE6:EM6" si="14">IF(EE7="",NA(),EE7)</f>
        <v>0.56000000000000005</v>
      </c>
      <c r="EF6" s="22">
        <f t="shared" si="14"/>
        <v>0.47</v>
      </c>
      <c r="EG6" s="22">
        <f t="shared" si="14"/>
        <v>0.35</v>
      </c>
      <c r="EH6" s="22">
        <f t="shared" si="14"/>
        <v>0.39</v>
      </c>
      <c r="EI6" s="22">
        <f t="shared" si="14"/>
        <v>0.69</v>
      </c>
      <c r="EJ6" s="22">
        <f t="shared" si="14"/>
        <v>0.69</v>
      </c>
      <c r="EK6" s="22">
        <f t="shared" si="14"/>
        <v>0.67</v>
      </c>
      <c r="EL6" s="22">
        <f t="shared" si="14"/>
        <v>0.61</v>
      </c>
      <c r="EM6" s="22">
        <f t="shared" si="14"/>
        <v>0.57999999999999996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5">
      <c r="A7" s="15"/>
      <c r="B7" s="24">
        <v>2024</v>
      </c>
      <c r="C7" s="24">
        <v>12025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43.36</v>
      </c>
      <c r="P7" s="25">
        <v>99.89</v>
      </c>
      <c r="Q7" s="25">
        <v>1958</v>
      </c>
      <c r="R7" s="25">
        <v>236515</v>
      </c>
      <c r="S7" s="25">
        <v>677.87</v>
      </c>
      <c r="T7" s="25">
        <v>348.91</v>
      </c>
      <c r="U7" s="25">
        <v>234269</v>
      </c>
      <c r="V7" s="25">
        <v>140.99</v>
      </c>
      <c r="W7" s="25">
        <v>1661.6</v>
      </c>
      <c r="X7" s="25">
        <v>105.39</v>
      </c>
      <c r="Y7" s="25">
        <v>104.57</v>
      </c>
      <c r="Z7" s="25">
        <v>101.68</v>
      </c>
      <c r="AA7" s="25">
        <v>104.7</v>
      </c>
      <c r="AB7" s="25">
        <v>101.68</v>
      </c>
      <c r="AC7" s="25">
        <v>112.36</v>
      </c>
      <c r="AD7" s="25">
        <v>112.26</v>
      </c>
      <c r="AE7" s="25">
        <v>110.04</v>
      </c>
      <c r="AF7" s="25">
        <v>109.67</v>
      </c>
      <c r="AG7" s="25">
        <v>108.91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0.28999999999999998</v>
      </c>
      <c r="AO7" s="25">
        <v>0.25</v>
      </c>
      <c r="AP7" s="25">
        <v>0.13</v>
      </c>
      <c r="AQ7" s="25">
        <v>0</v>
      </c>
      <c r="AR7" s="25">
        <v>0.01</v>
      </c>
      <c r="AS7" s="25">
        <v>1.61</v>
      </c>
      <c r="AT7" s="25">
        <v>192.27</v>
      </c>
      <c r="AU7" s="25">
        <v>203.67</v>
      </c>
      <c r="AV7" s="25">
        <v>187.76</v>
      </c>
      <c r="AW7" s="25">
        <v>202.74</v>
      </c>
      <c r="AX7" s="25">
        <v>180.75</v>
      </c>
      <c r="AY7" s="25">
        <v>306.08</v>
      </c>
      <c r="AZ7" s="25">
        <v>306.14999999999998</v>
      </c>
      <c r="BA7" s="25">
        <v>297.54000000000002</v>
      </c>
      <c r="BB7" s="25">
        <v>289.44</v>
      </c>
      <c r="BC7" s="25">
        <v>282.19</v>
      </c>
      <c r="BD7" s="25">
        <v>239.69</v>
      </c>
      <c r="BE7" s="25">
        <v>459.7</v>
      </c>
      <c r="BF7" s="25">
        <v>498.61</v>
      </c>
      <c r="BG7" s="25">
        <v>568.86</v>
      </c>
      <c r="BH7" s="25">
        <v>490.36</v>
      </c>
      <c r="BI7" s="25">
        <v>492.2</v>
      </c>
      <c r="BJ7" s="25">
        <v>294.66000000000003</v>
      </c>
      <c r="BK7" s="25">
        <v>285.27</v>
      </c>
      <c r="BL7" s="25">
        <v>294.73</v>
      </c>
      <c r="BM7" s="25">
        <v>301.23</v>
      </c>
      <c r="BN7" s="25">
        <v>300.33</v>
      </c>
      <c r="BO7" s="25">
        <v>264.86</v>
      </c>
      <c r="BP7" s="25">
        <v>97.55</v>
      </c>
      <c r="BQ7" s="25">
        <v>97.38</v>
      </c>
      <c r="BR7" s="25">
        <v>84.71</v>
      </c>
      <c r="BS7" s="25">
        <v>103.11</v>
      </c>
      <c r="BT7" s="25">
        <v>99.63</v>
      </c>
      <c r="BU7" s="25">
        <v>103.75</v>
      </c>
      <c r="BV7" s="25">
        <v>105.3</v>
      </c>
      <c r="BW7" s="25">
        <v>99.41</v>
      </c>
      <c r="BX7" s="25">
        <v>101.11</v>
      </c>
      <c r="BY7" s="25">
        <v>102.03</v>
      </c>
      <c r="BZ7" s="25">
        <v>97.59</v>
      </c>
      <c r="CA7" s="25">
        <v>142.66999999999999</v>
      </c>
      <c r="CB7" s="25">
        <v>143.63</v>
      </c>
      <c r="CC7" s="25">
        <v>144.66999999999999</v>
      </c>
      <c r="CD7" s="25">
        <v>136.79</v>
      </c>
      <c r="CE7" s="25">
        <v>142.66</v>
      </c>
      <c r="CF7" s="25">
        <v>159.93</v>
      </c>
      <c r="CG7" s="25">
        <v>162.77000000000001</v>
      </c>
      <c r="CH7" s="25">
        <v>170.87</v>
      </c>
      <c r="CI7" s="25">
        <v>171.09</v>
      </c>
      <c r="CJ7" s="25">
        <v>173.56</v>
      </c>
      <c r="CK7" s="25">
        <v>181.66</v>
      </c>
      <c r="CL7" s="25">
        <v>54.77</v>
      </c>
      <c r="CM7" s="25">
        <v>85.85</v>
      </c>
      <c r="CN7" s="25">
        <v>85.83</v>
      </c>
      <c r="CO7" s="25">
        <v>86.58</v>
      </c>
      <c r="CP7" s="25">
        <v>86.05</v>
      </c>
      <c r="CQ7" s="25">
        <v>63.12</v>
      </c>
      <c r="CR7" s="25">
        <v>62.57</v>
      </c>
      <c r="CS7" s="25">
        <v>61.56</v>
      </c>
      <c r="CT7" s="25">
        <v>60.84</v>
      </c>
      <c r="CU7" s="25">
        <v>60.8</v>
      </c>
      <c r="CV7" s="25">
        <v>60.21</v>
      </c>
      <c r="CW7" s="25">
        <v>84.17</v>
      </c>
      <c r="CX7" s="25">
        <v>83.54</v>
      </c>
      <c r="CY7" s="25">
        <v>83.24</v>
      </c>
      <c r="CZ7" s="25">
        <v>82.23</v>
      </c>
      <c r="DA7" s="25">
        <v>82.15</v>
      </c>
      <c r="DB7" s="25">
        <v>90.09</v>
      </c>
      <c r="DC7" s="25">
        <v>90.21</v>
      </c>
      <c r="DD7" s="25">
        <v>90.11</v>
      </c>
      <c r="DE7" s="25">
        <v>89.73</v>
      </c>
      <c r="DF7" s="25">
        <v>89.86</v>
      </c>
      <c r="DG7" s="25">
        <v>89.21</v>
      </c>
      <c r="DH7" s="25">
        <v>54.5</v>
      </c>
      <c r="DI7" s="25">
        <v>53.64</v>
      </c>
      <c r="DJ7" s="25">
        <v>54.85</v>
      </c>
      <c r="DK7" s="25">
        <v>55.61</v>
      </c>
      <c r="DL7" s="25">
        <v>55.88</v>
      </c>
      <c r="DM7" s="25">
        <v>50.31</v>
      </c>
      <c r="DN7" s="25">
        <v>50.74</v>
      </c>
      <c r="DO7" s="25">
        <v>51.49</v>
      </c>
      <c r="DP7" s="25">
        <v>51.94</v>
      </c>
      <c r="DQ7" s="25">
        <v>52.46</v>
      </c>
      <c r="DR7" s="25">
        <v>52.41</v>
      </c>
      <c r="DS7" s="25">
        <v>35.5</v>
      </c>
      <c r="DT7" s="25">
        <v>37.4</v>
      </c>
      <c r="DU7" s="25">
        <v>39</v>
      </c>
      <c r="DV7" s="25">
        <v>41.85</v>
      </c>
      <c r="DW7" s="25">
        <v>43.48</v>
      </c>
      <c r="DX7" s="25">
        <v>21.34</v>
      </c>
      <c r="DY7" s="25">
        <v>23.27</v>
      </c>
      <c r="DZ7" s="25">
        <v>25.18</v>
      </c>
      <c r="EA7" s="25">
        <v>26.52</v>
      </c>
      <c r="EB7" s="25">
        <v>28.4</v>
      </c>
      <c r="EC7" s="25">
        <v>26.78</v>
      </c>
      <c r="ED7" s="25">
        <v>0.45</v>
      </c>
      <c r="EE7" s="25">
        <v>0.56000000000000005</v>
      </c>
      <c r="EF7" s="25">
        <v>0.47</v>
      </c>
      <c r="EG7" s="25">
        <v>0.35</v>
      </c>
      <c r="EH7" s="25">
        <v>0.39</v>
      </c>
      <c r="EI7" s="25">
        <v>0.69</v>
      </c>
      <c r="EJ7" s="25">
        <v>0.69</v>
      </c>
      <c r="EK7" s="25">
        <v>0.67</v>
      </c>
      <c r="EL7" s="25">
        <v>0.61</v>
      </c>
      <c r="EM7" s="25">
        <v>0.57999999999999996</v>
      </c>
      <c r="EN7" s="25">
        <v>0.59</v>
      </c>
    </row>
    <row r="8" spans="1:144" x14ac:dyDescent="0.2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5">
      <c r="B13" t="s">
        <v>107</v>
      </c>
      <c r="C13" t="s">
        <v>108</v>
      </c>
      <c r="D13" t="s">
        <v>108</v>
      </c>
      <c r="E13" t="s">
        <v>109</v>
      </c>
      <c r="F13" t="s">
        <v>107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村上　佳生</cp:lastModifiedBy>
  <cp:lastPrinted>2026-02-03T23:56:35Z</cp:lastPrinted>
  <dcterms:created xsi:type="dcterms:W3CDTF">2025-12-12T09:08:45Z</dcterms:created>
  <dcterms:modified xsi:type="dcterms:W3CDTF">2026-02-03T23:59:04Z</dcterms:modified>
  <cp:category/>
</cp:coreProperties>
</file>