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320251.INT\Desktop\修正版\"/>
    </mc:Choice>
  </mc:AlternateContent>
  <xr:revisionPtr revIDLastSave="0" documentId="13_ncr:1_{46EBE492-D8C6-4C54-9BF4-8DC6A2EF0C4B}" xr6:coauthVersionLast="47" xr6:coauthVersionMax="47" xr10:uidLastSave="{00000000-0000-0000-0000-000000000000}"/>
  <bookViews>
    <workbookView xWindow="-98" yWindow="-98" windowWidth="20715" windowHeight="13276"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<sst xmlns="http://schemas.openxmlformats.org/spreadsheetml/2006/main" count="6830" uniqueCount="2416">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</sst>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49" fontId="9" fillId="7" borderId="1" xfId="0" applyNumberFormat="1" applyFont="1" applyFill="1" applyBorder="1" applyAlignment="1" applyProtection="1">
      <alignment horizontal="center" vertical="center"/>
      <protection locked="0"/>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63340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471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1855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0027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52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539687"/>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32825"/>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219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461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703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47185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28648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28648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9575"/>
              <a:chOff x="4501773" y="3772565"/>
              <a:chExt cx="303832" cy="486912"/>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5"/>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5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9650"/>
              <a:ext cx="304800" cy="714375"/>
              <a:chOff x="4479758" y="4496308"/>
              <a:chExt cx="301792" cy="78002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86423"/>
              <a:ext cx="304800" cy="698090"/>
              <a:chOff x="4549825" y="5456609"/>
              <a:chExt cx="308371" cy="76289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51707"/>
              <a:ext cx="304800" cy="376238"/>
              <a:chOff x="5763126" y="8931903"/>
              <a:chExt cx="301792" cy="494817"/>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0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53200"/>
              <a:ext cx="304800" cy="638175"/>
              <a:chOff x="4549825" y="6438925"/>
              <a:chExt cx="308371" cy="77927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73175"/>
              <a:ext cx="220577" cy="699353"/>
              <a:chOff x="5767603" y="8168764"/>
              <a:chExt cx="217599" cy="79245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9"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28625"/>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26091"/>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86425"/>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53200"/>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32401"/>
              <a:ext cx="23294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65802"/>
              <a:ext cx="200248" cy="754247"/>
              <a:chOff x="4538994" y="8166067"/>
              <a:chExt cx="208607" cy="74978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2" y="816606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4" y="8640734"/>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19350"/>
              <a:ext cx="304802" cy="720505"/>
              <a:chOff x="5809589" y="7290612"/>
              <a:chExt cx="301595" cy="707482"/>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9575"/>
              <a:chOff x="4501773" y="3772602"/>
              <a:chExt cx="303832" cy="486841"/>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60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19"/>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9650"/>
              <a:ext cx="304800" cy="714375"/>
              <a:chOff x="4479758" y="4496291"/>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86423"/>
              <a:ext cx="304800" cy="698090"/>
              <a:chOff x="4549825" y="5456621"/>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51707"/>
              <a:ext cx="304800" cy="376238"/>
              <a:chOff x="5763126" y="8931964"/>
              <a:chExt cx="301792" cy="494766"/>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53200"/>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73175"/>
              <a:ext cx="220577" cy="699353"/>
              <a:chOff x="5767494" y="8168788"/>
              <a:chExt cx="217618" cy="792517"/>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788"/>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28625"/>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26091"/>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86425"/>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53200"/>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32401"/>
              <a:ext cx="23294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65802"/>
              <a:ext cx="200248" cy="754247"/>
              <a:chOff x="4539065" y="8166013"/>
              <a:chExt cx="208651" cy="74983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05"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65" y="8640735"/>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20886"/>
              <a:ext cx="207416" cy="728165"/>
              <a:chOff x="5898918" y="7305233"/>
              <a:chExt cx="210544" cy="718078"/>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8" y="7305233"/>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3" y="777551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9576"/>
              <a:chOff x="4501773" y="3772526"/>
              <a:chExt cx="303832" cy="486927"/>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6"/>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9650"/>
              <a:ext cx="304800" cy="714375"/>
              <a:chOff x="4479758" y="4496265"/>
              <a:chExt cx="301792" cy="78009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86423"/>
              <a:ext cx="304800" cy="698090"/>
              <a:chOff x="4549825" y="5456615"/>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86425"/>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51707"/>
              <a:ext cx="304800" cy="376238"/>
              <a:chOff x="5763126" y="8931890"/>
              <a:chExt cx="301792" cy="49476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7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53200"/>
              <a:ext cx="304800" cy="638175"/>
              <a:chOff x="4549825" y="6438941"/>
              <a:chExt cx="308371" cy="77928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73503"/>
          <a:ext cx="315283" cy="716514"/>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9597"/>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16142"/>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48534"/>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73175"/>
              <a:ext cx="220577" cy="699353"/>
              <a:chOff x="5767610" y="8168764"/>
              <a:chExt cx="217594" cy="792425"/>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0" y="872306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72450"/>
          <a:ext cx="314325" cy="500063"/>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28625"/>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26091"/>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86425"/>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53200"/>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32373"/>
          <a:ext cx="23937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32401"/>
              <a:ext cx="232948" cy="71661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72450"/>
          <a:ext cx="314325" cy="500063"/>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65802"/>
              <a:ext cx="200248" cy="754247"/>
              <a:chOff x="4538979" y="8166025"/>
              <a:chExt cx="208649" cy="74978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9" y="8166025"/>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9"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19350"/>
              <a:ext cx="304802" cy="720505"/>
              <a:chOff x="5809589" y="7290613"/>
              <a:chExt cx="301595" cy="707482"/>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29175"/>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53200"/>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9575"/>
              <a:chOff x="4501773" y="3772565"/>
              <a:chExt cx="303832" cy="486912"/>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5"/>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5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9650"/>
              <a:ext cx="304800" cy="714375"/>
              <a:chOff x="4479758" y="4496308"/>
              <a:chExt cx="301792" cy="78002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86423"/>
              <a:ext cx="304800" cy="698090"/>
              <a:chOff x="4549825" y="5456609"/>
              <a:chExt cx="308371" cy="76289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51707"/>
              <a:ext cx="304800" cy="376238"/>
              <a:chOff x="5763126" y="8931903"/>
              <a:chExt cx="301792" cy="494817"/>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0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53200"/>
              <a:ext cx="304800" cy="638175"/>
              <a:chOff x="4549825" y="6438925"/>
              <a:chExt cx="308371" cy="77927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73175"/>
              <a:ext cx="220577" cy="699353"/>
              <a:chOff x="5767603" y="8168764"/>
              <a:chExt cx="217599" cy="79245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9"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28625"/>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26091"/>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86425"/>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53200"/>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32401"/>
              <a:ext cx="23294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65802"/>
              <a:ext cx="200248" cy="754247"/>
              <a:chOff x="4538994" y="8166067"/>
              <a:chExt cx="208607" cy="74978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2" y="816606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4" y="8640734"/>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19350"/>
              <a:ext cx="304802" cy="720505"/>
              <a:chOff x="5809589" y="7290612"/>
              <a:chExt cx="301595" cy="707482"/>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9575"/>
              <a:chOff x="4501773" y="3772565"/>
              <a:chExt cx="303832" cy="486912"/>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5"/>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5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9650"/>
              <a:ext cx="304800" cy="714375"/>
              <a:chOff x="4479758" y="4496308"/>
              <a:chExt cx="301792" cy="78002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86423"/>
              <a:ext cx="304800" cy="698090"/>
              <a:chOff x="4549825" y="5456609"/>
              <a:chExt cx="308371" cy="76289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51707"/>
              <a:ext cx="304800" cy="376238"/>
              <a:chOff x="5763126" y="8931903"/>
              <a:chExt cx="301792" cy="494817"/>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0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53200"/>
              <a:ext cx="304800" cy="638175"/>
              <a:chOff x="4549825" y="6438925"/>
              <a:chExt cx="308371" cy="77927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73175"/>
              <a:ext cx="220577" cy="699353"/>
              <a:chOff x="5767603" y="8168764"/>
              <a:chExt cx="217599" cy="79245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9"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28625"/>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26091"/>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86425"/>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53200"/>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32401"/>
              <a:ext cx="23294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65802"/>
              <a:ext cx="200248" cy="754247"/>
              <a:chOff x="4538994" y="8166067"/>
              <a:chExt cx="208607" cy="74978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2" y="816606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4" y="8640734"/>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19350"/>
              <a:ext cx="304802" cy="720505"/>
              <a:chOff x="5809589" y="7290612"/>
              <a:chExt cx="301595" cy="707482"/>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9575"/>
              <a:chOff x="4501773" y="3772565"/>
              <a:chExt cx="303832" cy="486912"/>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5"/>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5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9650"/>
              <a:ext cx="304800" cy="714375"/>
              <a:chOff x="4479758" y="4496308"/>
              <a:chExt cx="301792" cy="78002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86423"/>
              <a:ext cx="304800" cy="698090"/>
              <a:chOff x="4549825" y="5456609"/>
              <a:chExt cx="308371" cy="76289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51707"/>
              <a:ext cx="304800" cy="376238"/>
              <a:chOff x="5763126" y="8931903"/>
              <a:chExt cx="301792" cy="494817"/>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0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53200"/>
              <a:ext cx="304800" cy="638175"/>
              <a:chOff x="4549825" y="6438925"/>
              <a:chExt cx="308371" cy="77927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73175"/>
              <a:ext cx="220577" cy="699353"/>
              <a:chOff x="5767603" y="8168764"/>
              <a:chExt cx="217599" cy="79245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9"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28625"/>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26091"/>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86425"/>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53200"/>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32401"/>
              <a:ext cx="23294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65802"/>
              <a:ext cx="200248" cy="754247"/>
              <a:chOff x="4538994" y="8166067"/>
              <a:chExt cx="208607" cy="74978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2" y="816606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4" y="8640734"/>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19350"/>
              <a:ext cx="304802" cy="720505"/>
              <a:chOff x="5809589" y="7290612"/>
              <a:chExt cx="301595" cy="707482"/>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9575"/>
              <a:chOff x="4501773" y="3772565"/>
              <a:chExt cx="303832" cy="486912"/>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5"/>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5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9650"/>
              <a:ext cx="304800" cy="714375"/>
              <a:chOff x="4479758" y="4496308"/>
              <a:chExt cx="301792" cy="78002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86423"/>
              <a:ext cx="304800" cy="698090"/>
              <a:chOff x="4549825" y="5456609"/>
              <a:chExt cx="308371" cy="76289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51707"/>
              <a:ext cx="304800" cy="376238"/>
              <a:chOff x="5763126" y="8931903"/>
              <a:chExt cx="301792" cy="494817"/>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0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53200"/>
              <a:ext cx="304800" cy="638175"/>
              <a:chOff x="4549825" y="6438925"/>
              <a:chExt cx="308371" cy="77927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73175"/>
              <a:ext cx="220577" cy="699353"/>
              <a:chOff x="5767603" y="8168764"/>
              <a:chExt cx="217599" cy="79245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9"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28625"/>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26091"/>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86425"/>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53200"/>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32401"/>
              <a:ext cx="23294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65802"/>
              <a:ext cx="200248" cy="754247"/>
              <a:chOff x="4538994" y="8166067"/>
              <a:chExt cx="208607" cy="74978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2" y="816606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4" y="8640734"/>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19350"/>
              <a:ext cx="304802" cy="720505"/>
              <a:chOff x="5809589" y="7290612"/>
              <a:chExt cx="301595" cy="707482"/>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9575"/>
              <a:chOff x="4501773" y="3772565"/>
              <a:chExt cx="303832" cy="486912"/>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5"/>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5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9650"/>
              <a:ext cx="304800" cy="714375"/>
              <a:chOff x="4479758" y="4496308"/>
              <a:chExt cx="301792" cy="78002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86423"/>
              <a:ext cx="304800" cy="698090"/>
              <a:chOff x="4549825" y="5456609"/>
              <a:chExt cx="308371" cy="76289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51707"/>
              <a:ext cx="304800" cy="376238"/>
              <a:chOff x="5763126" y="8931903"/>
              <a:chExt cx="301792" cy="494817"/>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0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53200"/>
              <a:ext cx="304800" cy="638175"/>
              <a:chOff x="4549825" y="6438925"/>
              <a:chExt cx="308371" cy="77927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73175"/>
              <a:ext cx="220577" cy="699353"/>
              <a:chOff x="5767603" y="8168764"/>
              <a:chExt cx="217599" cy="79245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9"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28625"/>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26091"/>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86425"/>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53200"/>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32401"/>
              <a:ext cx="23294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65802"/>
              <a:ext cx="200248" cy="754247"/>
              <a:chOff x="4538994" y="8166067"/>
              <a:chExt cx="208607" cy="74978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2" y="816606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4" y="8640734"/>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19350"/>
              <a:ext cx="304802" cy="720505"/>
              <a:chOff x="5809589" y="7290612"/>
              <a:chExt cx="301595" cy="707482"/>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9575"/>
              <a:chOff x="4501773" y="3772565"/>
              <a:chExt cx="303832" cy="486912"/>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5"/>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5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9650"/>
              <a:ext cx="304800" cy="714375"/>
              <a:chOff x="4479758" y="4496308"/>
              <a:chExt cx="301792" cy="78002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86423"/>
              <a:ext cx="304800" cy="698090"/>
              <a:chOff x="4549825" y="5456609"/>
              <a:chExt cx="308371" cy="76289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51707"/>
              <a:ext cx="304800" cy="376238"/>
              <a:chOff x="5763126" y="8931903"/>
              <a:chExt cx="301792" cy="494817"/>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0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53200"/>
              <a:ext cx="304800" cy="638175"/>
              <a:chOff x="4549825" y="6438925"/>
              <a:chExt cx="308371" cy="77927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73175"/>
              <a:ext cx="220577" cy="699353"/>
              <a:chOff x="5767603" y="8168764"/>
              <a:chExt cx="217599" cy="79245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9"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28625"/>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26091"/>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86425"/>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53200"/>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32401"/>
              <a:ext cx="23294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65802"/>
              <a:ext cx="200248" cy="754247"/>
              <a:chOff x="4538994" y="8166067"/>
              <a:chExt cx="208607" cy="74978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2" y="816606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4" y="8640734"/>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19350"/>
              <a:ext cx="304802" cy="720505"/>
              <a:chOff x="5809589" y="7290612"/>
              <a:chExt cx="301595" cy="707482"/>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9575"/>
              <a:chOff x="4501773" y="3772565"/>
              <a:chExt cx="303832" cy="486912"/>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5"/>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5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9650"/>
              <a:ext cx="304800" cy="714375"/>
              <a:chOff x="4479758" y="4496308"/>
              <a:chExt cx="301792" cy="78002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86423"/>
              <a:ext cx="304800" cy="698090"/>
              <a:chOff x="4549825" y="5456609"/>
              <a:chExt cx="308371" cy="76289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51707"/>
              <a:ext cx="304800" cy="376238"/>
              <a:chOff x="5763126" y="8931903"/>
              <a:chExt cx="301792" cy="494817"/>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0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53200"/>
              <a:ext cx="304800" cy="638175"/>
              <a:chOff x="4549825" y="6438925"/>
              <a:chExt cx="308371" cy="77927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73175"/>
              <a:ext cx="220577" cy="699353"/>
              <a:chOff x="5767603" y="8168764"/>
              <a:chExt cx="217599" cy="79245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9"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28625"/>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26091"/>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86425"/>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53200"/>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32401"/>
              <a:ext cx="23294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65802"/>
              <a:ext cx="200248" cy="754247"/>
              <a:chOff x="4538994" y="8166067"/>
              <a:chExt cx="208607" cy="74978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2" y="816606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4" y="8640734"/>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19350"/>
              <a:ext cx="304802" cy="720505"/>
              <a:chOff x="5809589" y="7290612"/>
              <a:chExt cx="301595" cy="707482"/>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H10" sqref="H10:AK10"/>
    </sheetView>
  </sheetViews>
  <sheetFormatPr defaultColWidth="9" defaultRowHeight="12.7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3.1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1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1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3.1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6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election activeCell="B5" sqref="B5:F5"/>
    </sheetView>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7" t="s">
        <v>2413</v>
      </c>
      <c r="O1" s="1137"/>
      <c r="P1" s="1137"/>
      <c r="Q1" s="1137"/>
      <c r="R1" s="1137"/>
      <c r="S1" s="1137"/>
      <c r="T1" s="1137"/>
      <c r="U1" s="1137"/>
      <c r="V1" s="1137"/>
      <c r="W1" s="1137"/>
      <c r="X1" s="1137"/>
      <c r="Y1" s="1137"/>
      <c r="Z1" s="1137"/>
      <c r="AA1" s="1137"/>
      <c r="AB1" s="1137"/>
      <c r="AC1" s="1137"/>
      <c r="AD1" s="1137"/>
      <c r="AE1" s="1137"/>
      <c r="AF1" s="985" t="s">
        <v>25</v>
      </c>
      <c r="AG1" s="985"/>
      <c r="AH1" s="985"/>
      <c r="AI1" s="986" t="str">
        <f>IF(G5="","",G5)</f>
        <v/>
      </c>
      <c r="AJ1" s="986"/>
      <c r="AK1" s="986"/>
      <c r="AL1" s="986"/>
      <c r="AM1" s="986"/>
      <c r="AN1" s="986"/>
      <c r="AO1" s="986"/>
      <c r="AP1" s="986"/>
      <c r="AS1" s="1173" t="str">
        <f>B9&amp;G9&amp;L9</f>
        <v/>
      </c>
      <c r="AT1" s="1174"/>
      <c r="AU1" s="1174"/>
      <c r="AV1" s="1174"/>
      <c r="AW1" s="1174"/>
      <c r="AX1" s="1174"/>
      <c r="AY1" s="1174"/>
      <c r="AZ1" s="1174"/>
      <c r="BA1" s="1174"/>
      <c r="BB1" s="1174"/>
      <c r="BC1" s="1174"/>
      <c r="BD1" s="1174"/>
      <c r="BE1" s="1175"/>
      <c r="BF1" s="1172" t="str">
        <f>IFERROR(VLOOKUP(Y5,【参考】数式用!$AJ$2:$AK$24,2,FALSE),"")</f>
        <v/>
      </c>
      <c r="BG1" s="1172"/>
      <c r="BH1" s="1172"/>
      <c r="BI1" s="1172"/>
      <c r="BJ1" s="1172"/>
      <c r="BK1" s="1172"/>
      <c r="BL1" s="1172"/>
      <c r="BM1" s="1172"/>
      <c r="BN1" s="1172"/>
      <c r="BO1" s="1172"/>
      <c r="BP1" s="1172"/>
      <c r="CE1" s="174" t="s">
        <v>2374</v>
      </c>
    </row>
    <row r="2" spans="1:88" s="175" customFormat="1" ht="19.5" customHeight="1" thickBot="1">
      <c r="C2" s="173"/>
      <c r="D2" s="173"/>
      <c r="E2" s="173"/>
      <c r="F2" s="173"/>
      <c r="G2" s="173"/>
      <c r="H2" s="173"/>
      <c r="I2" s="173"/>
      <c r="J2" s="173"/>
      <c r="K2" s="173"/>
      <c r="L2" s="173"/>
      <c r="M2" s="173"/>
      <c r="N2" s="1137"/>
      <c r="O2" s="1137"/>
      <c r="P2" s="1137"/>
      <c r="Q2" s="1137"/>
      <c r="R2" s="1137"/>
      <c r="S2" s="1137"/>
      <c r="T2" s="1137"/>
      <c r="U2" s="1137"/>
      <c r="V2" s="1137"/>
      <c r="W2" s="1137"/>
      <c r="X2" s="1137"/>
      <c r="Y2" s="1137"/>
      <c r="Z2" s="1137"/>
      <c r="AA2" s="1137"/>
      <c r="AB2" s="1137"/>
      <c r="AC2" s="1137"/>
      <c r="AD2" s="1137"/>
      <c r="AE2" s="113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221"/>
      <c r="C5" s="1221"/>
      <c r="D5" s="1221"/>
      <c r="E5" s="1221"/>
      <c r="F5" s="1221"/>
      <c r="G5" s="1123"/>
      <c r="H5" s="1123"/>
      <c r="I5" s="1123"/>
      <c r="J5" s="1124"/>
      <c r="K5" s="1124"/>
      <c r="L5" s="1124"/>
      <c r="M5" s="1125"/>
      <c r="N5" s="1125"/>
      <c r="O5" s="1125"/>
      <c r="P5" s="1126" t="str">
        <f>IF(Y5="","",IFERROR(INDEX(【参考】数式用3!$G$3:$I$451,MATCH(M5,【参考】数式用3!$F$3:$F$451,0),MATCH(VLOOKUP(Y5,【参考】数式用3!$J$2:$K$26,2,FALSE),【参考】数式用3!$G$2:$I$2,0)),10))</f>
        <v/>
      </c>
      <c r="Q5" s="1127"/>
      <c r="R5" s="1127"/>
      <c r="S5" s="1128"/>
      <c r="T5" s="1129"/>
      <c r="U5" s="1129"/>
      <c r="V5" s="1129"/>
      <c r="W5" s="1129"/>
      <c r="X5" s="1130"/>
      <c r="Y5" s="1144"/>
      <c r="Z5" s="1144"/>
      <c r="AA5" s="1144"/>
      <c r="AB5" s="1144"/>
      <c r="AC5" s="1144"/>
      <c r="AD5" s="1144"/>
      <c r="AE5" s="1150"/>
      <c r="AF5" s="1151"/>
      <c r="AG5" s="1151"/>
      <c r="AH5" s="1152"/>
      <c r="AI5" s="1150"/>
      <c r="AJ5" s="1151"/>
      <c r="AK5" s="1151"/>
      <c r="AL5" s="1152"/>
      <c r="AM5" s="1153">
        <f>AE5-AI5</f>
        <v>0</v>
      </c>
      <c r="AN5" s="1154"/>
      <c r="AO5" s="1154"/>
      <c r="AP5" s="1155"/>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1" t="str">
        <f>IFERROR(IF(VLOOKUP(AS1,【参考】数式用2!E6:L23,3,FALSE)="","",VLOOKUP(AS1,【参考】数式用2!E6:L23,3,FALSE)),"")</f>
        <v/>
      </c>
      <c r="W8" s="1132"/>
      <c r="X8" s="1132"/>
      <c r="Y8" s="1132"/>
      <c r="Z8" s="1133"/>
      <c r="AA8" s="1146" t="str">
        <f>IFERROR(VLOOKUP(AS1,【参考】数式用2!E6:L23,4,FALSE),"")</f>
        <v/>
      </c>
      <c r="AB8" s="1146"/>
      <c r="AC8" s="1146"/>
      <c r="AD8" s="1146"/>
      <c r="AE8" s="1146"/>
      <c r="AF8" s="1146"/>
      <c r="AG8" s="1146"/>
      <c r="AH8" s="1146"/>
      <c r="AI8" s="1146"/>
      <c r="AJ8" s="1146"/>
      <c r="AK8" s="1146"/>
      <c r="AL8" s="1146"/>
      <c r="AM8" s="1146"/>
      <c r="AN8" s="1146"/>
      <c r="AO8" s="1146"/>
      <c r="AP8" s="1147"/>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4" t="str">
        <f>IFERROR(VLOOKUP(Y5,【参考】数式用!$A$5:$AB$27,MATCH(V8,【参考】数式用!$B$4:$AB$4,0)+1,FALSE),"")</f>
        <v/>
      </c>
      <c r="W9" s="1135"/>
      <c r="X9" s="1135"/>
      <c r="Y9" s="1135"/>
      <c r="Z9" s="1136"/>
      <c r="AA9" s="1148"/>
      <c r="AB9" s="1148"/>
      <c r="AC9" s="1148"/>
      <c r="AD9" s="1148"/>
      <c r="AE9" s="1148"/>
      <c r="AF9" s="1148"/>
      <c r="AG9" s="1148"/>
      <c r="AH9" s="1148"/>
      <c r="AI9" s="1148"/>
      <c r="AJ9" s="1148"/>
      <c r="AK9" s="1148"/>
      <c r="AL9" s="1148"/>
      <c r="AM9" s="1148"/>
      <c r="AN9" s="1148"/>
      <c r="AO9" s="1148"/>
      <c r="AP9" s="1149"/>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6" t="str">
        <f>IFERROR(VLOOKUP(AS1,【参考】数式用2!E6:L23,6,FALSE),"")</f>
        <v/>
      </c>
      <c r="AB11" s="1146"/>
      <c r="AC11" s="1146"/>
      <c r="AD11" s="1146"/>
      <c r="AE11" s="1146"/>
      <c r="AF11" s="1146"/>
      <c r="AG11" s="1146"/>
      <c r="AH11" s="1146"/>
      <c r="AI11" s="1146"/>
      <c r="AJ11" s="1146"/>
      <c r="AK11" s="1146"/>
      <c r="AL11" s="1146"/>
      <c r="AM11" s="1146"/>
      <c r="AN11" s="1146"/>
      <c r="AO11" s="1146"/>
      <c r="AP11" s="1147"/>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0" t="str">
        <f>IFERROR(VLOOKUP(Y5,【参考】数式用!$A$5:$AB$27,MATCH(V11,【参考】数式用!$B$4:$AB$4,0)+1,FALSE),"")</f>
        <v/>
      </c>
      <c r="W12" s="1140"/>
      <c r="X12" s="1140"/>
      <c r="Y12" s="1140"/>
      <c r="Z12" s="1140"/>
      <c r="AA12" s="1148"/>
      <c r="AB12" s="1148"/>
      <c r="AC12" s="1148"/>
      <c r="AD12" s="1148"/>
      <c r="AE12" s="1148"/>
      <c r="AF12" s="1148"/>
      <c r="AG12" s="1148"/>
      <c r="AH12" s="1148"/>
      <c r="AI12" s="1148"/>
      <c r="AJ12" s="1148"/>
      <c r="AK12" s="1148"/>
      <c r="AL12" s="1148"/>
      <c r="AM12" s="1148"/>
      <c r="AN12" s="1148"/>
      <c r="AO12" s="1148"/>
      <c r="AP12" s="1149"/>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6" t="str">
        <f>IFERROR(VLOOKUP(AS1,【参考】数式用2!E6:L23,8,FALSE),"")</f>
        <v/>
      </c>
      <c r="AB14" s="1146"/>
      <c r="AC14" s="1146"/>
      <c r="AD14" s="1146"/>
      <c r="AE14" s="1146"/>
      <c r="AF14" s="1146"/>
      <c r="AG14" s="1146"/>
      <c r="AH14" s="1146"/>
      <c r="AI14" s="1146"/>
      <c r="AJ14" s="1146"/>
      <c r="AK14" s="1146"/>
      <c r="AL14" s="1146"/>
      <c r="AM14" s="1146"/>
      <c r="AN14" s="1146"/>
      <c r="AO14" s="1146"/>
      <c r="AP14" s="1147"/>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1"/>
      <c r="AB15" s="1142"/>
      <c r="AC15" s="1142"/>
      <c r="AD15" s="1142"/>
      <c r="AE15" s="1142"/>
      <c r="AF15" s="1142"/>
      <c r="AG15" s="1142"/>
      <c r="AH15" s="1142"/>
      <c r="AI15" s="1142"/>
      <c r="AJ15" s="1142"/>
      <c r="AK15" s="1142"/>
      <c r="AL15" s="1142"/>
      <c r="AM15" s="1142"/>
      <c r="AN15" s="1142"/>
      <c r="AO15" s="1142"/>
      <c r="AP15" s="1157"/>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8"/>
      <c r="AB16" s="1159"/>
      <c r="AC16" s="1159"/>
      <c r="AD16" s="1159"/>
      <c r="AE16" s="1159"/>
      <c r="AF16" s="1159"/>
      <c r="AG16" s="1159"/>
      <c r="AH16" s="1159"/>
      <c r="AI16" s="1159"/>
      <c r="AJ16" s="1159"/>
      <c r="AK16" s="1159"/>
      <c r="AL16" s="1159"/>
      <c r="AM16" s="1159"/>
      <c r="AN16" s="1159"/>
      <c r="AO16" s="1159"/>
      <c r="AP16" s="1160"/>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1"/>
      <c r="H25" s="1142"/>
      <c r="I25" s="1142"/>
      <c r="J25" s="1142"/>
      <c r="K25" s="1142"/>
      <c r="L25" s="1142"/>
      <c r="M25" s="1142"/>
      <c r="N25" s="1142"/>
      <c r="O25" s="1142"/>
      <c r="P25" s="1142"/>
      <c r="Q25" s="1142"/>
      <c r="R25" s="1142"/>
      <c r="S25" s="1142"/>
      <c r="T25" s="1143"/>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2"/>
      <c r="H29" s="1142"/>
      <c r="I29" s="1142"/>
      <c r="J29" s="1142"/>
      <c r="K29" s="1142"/>
      <c r="L29" s="1142"/>
      <c r="M29" s="1142"/>
      <c r="N29" s="1142"/>
      <c r="O29" s="1142"/>
      <c r="P29" s="1142"/>
      <c r="Q29" s="1142"/>
      <c r="R29" s="1142"/>
      <c r="S29" s="1142"/>
      <c r="T29" s="1143"/>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2" t="s">
        <v>17</v>
      </c>
      <c r="AE33" s="1162"/>
      <c r="AF33" s="1162"/>
      <c r="AG33" s="1162"/>
      <c r="AH33" s="1162"/>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1" t="s">
        <v>2258</v>
      </c>
      <c r="H36" s="1161"/>
      <c r="I36" s="1161"/>
      <c r="J36" s="1161"/>
      <c r="K36" s="1161"/>
      <c r="L36" s="1161"/>
      <c r="M36" s="1161"/>
      <c r="N36" s="1161"/>
      <c r="O36" s="1161"/>
      <c r="P36" s="1161"/>
      <c r="Q36" s="1161"/>
      <c r="R36" s="1161"/>
      <c r="S36" s="1161"/>
      <c r="T36" s="1161"/>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1"/>
      <c r="H37" s="1161"/>
      <c r="I37" s="1161"/>
      <c r="J37" s="1161"/>
      <c r="K37" s="1161"/>
      <c r="L37" s="1161"/>
      <c r="M37" s="1161"/>
      <c r="N37" s="1161"/>
      <c r="O37" s="1161"/>
      <c r="P37" s="1161"/>
      <c r="Q37" s="1161"/>
      <c r="R37" s="1161"/>
      <c r="S37" s="1161"/>
      <c r="T37" s="1161"/>
      <c r="U37" s="218"/>
      <c r="V37" s="526" t="str">
        <f>IFERROR(IF(G9="特定加算なし","✓",""),"")</f>
        <v/>
      </c>
      <c r="W37" s="1029" t="s">
        <v>15</v>
      </c>
      <c r="X37" s="1030"/>
      <c r="Y37" s="1030"/>
      <c r="Z37" s="1031"/>
      <c r="AA37" s="1022"/>
      <c r="AB37" s="1023"/>
      <c r="AC37" s="1177" t="s">
        <v>2360</v>
      </c>
      <c r="AD37" s="1178"/>
      <c r="AE37" s="1178"/>
      <c r="AF37" s="1178"/>
      <c r="AG37" s="1179"/>
      <c r="AH37" s="1180"/>
      <c r="AI37" s="1022"/>
      <c r="AJ37" s="1023"/>
      <c r="AK37" s="1177" t="s">
        <v>2360</v>
      </c>
      <c r="AL37" s="1178"/>
      <c r="AM37" s="1178"/>
      <c r="AN37" s="1178"/>
      <c r="AO37" s="1179"/>
      <c r="AP37" s="1180"/>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1"/>
      <c r="H38" s="1161"/>
      <c r="I38" s="1161"/>
      <c r="J38" s="1161"/>
      <c r="K38" s="1161"/>
      <c r="L38" s="1161"/>
      <c r="M38" s="1161"/>
      <c r="N38" s="1161"/>
      <c r="O38" s="1161"/>
      <c r="P38" s="1161"/>
      <c r="Q38" s="1161"/>
      <c r="R38" s="1161"/>
      <c r="S38" s="1161"/>
      <c r="T38" s="1161"/>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39" t="str">
        <f>AS48&amp;AW48&amp;BA48</f>
        <v>特定加算なし</v>
      </c>
      <c r="BF48" s="1139"/>
      <c r="BG48" s="1139"/>
      <c r="BH48" s="1139"/>
      <c r="BI48" s="1139"/>
      <c r="BJ48" s="1139"/>
      <c r="BK48" s="1139"/>
      <c r="BL48" s="1139"/>
      <c r="BM48" s="1139"/>
      <c r="BN48" s="1139"/>
      <c r="BO48" s="1139"/>
      <c r="BP48" s="1139"/>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6" t="str">
        <f>IFERROR(VLOOKUP(BE48,【参考】数式用2!E6:F23,2,FALSE),"")</f>
        <v/>
      </c>
      <c r="AD49" s="1167"/>
      <c r="AE49" s="1167"/>
      <c r="AF49" s="1167"/>
      <c r="AG49" s="1167"/>
      <c r="AH49" s="1168"/>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5"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4" t="str">
        <f>IFERROR("("&amp;TEXT(AC51/AD53,"#,##0円")&amp;"/月)","")</f>
        <v/>
      </c>
      <c r="AD52" s="1165"/>
      <c r="AE52" s="1165"/>
      <c r="AF52" s="1165"/>
      <c r="AG52" s="1165"/>
      <c r="AH52" s="1145"/>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9" t="s">
        <v>239</v>
      </c>
      <c r="V56" s="1139"/>
      <c r="W56" s="1139"/>
      <c r="X56" s="1139"/>
      <c r="Y56" s="1139"/>
      <c r="Z56" s="1139"/>
      <c r="AA56" s="245"/>
      <c r="AB56" s="249"/>
      <c r="AC56" s="1139" t="str">
        <f>IF(F15=4,"R6.4～R6.5",IF(F15=5,"R6.5",""))</f>
        <v>R6.4～R6.5</v>
      </c>
      <c r="AD56" s="1139"/>
      <c r="AE56" s="1139"/>
      <c r="AF56" s="1139"/>
      <c r="AG56" s="1139"/>
      <c r="AH56" s="1139"/>
      <c r="AI56" s="250"/>
      <c r="AJ56" s="249"/>
      <c r="AK56" s="1139" t="str">
        <f>IF(OR(F15=4,F15=5),"R6.6","R"&amp;D15&amp;"."&amp;F15)&amp;"～R"&amp;K15&amp;"."&amp;M15</f>
        <v>R6.6～R7.3</v>
      </c>
      <c r="AL56" s="1139"/>
      <c r="AM56" s="1139"/>
      <c r="AN56" s="1139"/>
      <c r="AO56" s="1139"/>
      <c r="AP56" s="1139"/>
      <c r="AQ56" s="245"/>
      <c r="AR56" s="245"/>
      <c r="AS56" s="1163" t="s">
        <v>2404</v>
      </c>
      <c r="AT56" s="1163"/>
      <c r="AU56" s="1163"/>
      <c r="AV56" s="1163"/>
      <c r="AW56" s="1163" t="s">
        <v>2403</v>
      </c>
      <c r="AX56" s="1163"/>
      <c r="AY56" s="1163"/>
      <c r="AZ56" s="1163"/>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6"/>
      <c r="AT57" s="1176"/>
      <c r="AU57" s="1176"/>
      <c r="AV57" s="1176"/>
      <c r="AW57" s="1169"/>
      <c r="AX57" s="1169"/>
      <c r="AY57" s="1169"/>
      <c r="AZ57" s="1169"/>
      <c r="BH57" s="251"/>
      <c r="BJ57" s="251"/>
      <c r="BK57" s="251"/>
      <c r="BL57" s="251"/>
      <c r="BM57" s="251"/>
      <c r="BN57" s="251"/>
      <c r="BO57" s="251"/>
      <c r="BP57" s="251"/>
      <c r="BQ57" s="251"/>
      <c r="BR57" s="251"/>
      <c r="BS57" s="251"/>
      <c r="BT57" s="251"/>
      <c r="BU57" s="251"/>
      <c r="BV57" s="251"/>
      <c r="BW57" s="251"/>
      <c r="BX57" s="251"/>
      <c r="BZ57" s="254"/>
    </row>
    <row r="58" spans="2:82" ht="15.95" customHeight="1">
      <c r="U58" s="1138" t="s">
        <v>2199</v>
      </c>
      <c r="V58" s="1138"/>
      <c r="W58" s="1138"/>
      <c r="X58" s="1138"/>
      <c r="Y58" s="1138"/>
      <c r="Z58" s="527" t="str">
        <f>IF(AND(B9&lt;&gt;"処遇加算なし",F15=4),IF(V24="✓",1,IF(V25="✓",2,IF(V26="✓",3,""))),"")</f>
        <v/>
      </c>
      <c r="AA58" s="245"/>
      <c r="AB58" s="249"/>
      <c r="AC58" s="1138" t="s">
        <v>2199</v>
      </c>
      <c r="AD58" s="1138"/>
      <c r="AE58" s="1138"/>
      <c r="AF58" s="1138"/>
      <c r="AG58" s="1138"/>
      <c r="AH58" s="170">
        <f>IF(AND(F15&lt;&gt;4,F15&lt;&gt;5),0,IF(AU8="○",1,3))</f>
        <v>3</v>
      </c>
      <c r="AI58" s="253"/>
      <c r="AJ58" s="249"/>
      <c r="AK58" s="1138" t="s">
        <v>2199</v>
      </c>
      <c r="AL58" s="1138"/>
      <c r="AM58" s="1138"/>
      <c r="AN58" s="1138"/>
      <c r="AO58" s="1138"/>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8" t="s">
        <v>2200</v>
      </c>
      <c r="V59" s="1138"/>
      <c r="W59" s="1138"/>
      <c r="X59" s="1138"/>
      <c r="Y59" s="1138"/>
      <c r="Z59" s="527" t="str">
        <f>IF(AND(B9&lt;&gt;"処遇加算なし",F15=4),IF(V28="✓",1,IF(V29="✓",2,IF(V30="✓",3,""))),"")</f>
        <v/>
      </c>
      <c r="AA59" s="245"/>
      <c r="AB59" s="249"/>
      <c r="AC59" s="1138" t="s">
        <v>2200</v>
      </c>
      <c r="AD59" s="1138"/>
      <c r="AE59" s="1138"/>
      <c r="AF59" s="1138"/>
      <c r="AG59" s="1138"/>
      <c r="AH59" s="170">
        <f>IF(AND(F15&lt;&gt;4,F15&lt;&gt;5),0,IF(AV8="○",1,3))</f>
        <v>3</v>
      </c>
      <c r="AI59" s="253"/>
      <c r="AJ59" s="249"/>
      <c r="AK59" s="1138" t="s">
        <v>2200</v>
      </c>
      <c r="AL59" s="1138"/>
      <c r="AM59" s="1138"/>
      <c r="AN59" s="1138"/>
      <c r="AO59" s="1138"/>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8" t="s">
        <v>2201</v>
      </c>
      <c r="V60" s="1138"/>
      <c r="W60" s="1138"/>
      <c r="X60" s="1138"/>
      <c r="Y60" s="1138"/>
      <c r="Z60" s="527" t="str">
        <f>IF(AND(B9&lt;&gt;"処遇加算なし",F15=4),IF(V32="✓",1,IF(V33="✓",2,"")),"")</f>
        <v/>
      </c>
      <c r="AA60" s="245"/>
      <c r="AB60" s="249"/>
      <c r="AC60" s="1138" t="s">
        <v>2201</v>
      </c>
      <c r="AD60" s="1138"/>
      <c r="AE60" s="1138"/>
      <c r="AF60" s="1138"/>
      <c r="AG60" s="1138"/>
      <c r="AH60" s="170">
        <f>IF(AND(F15&lt;&gt;4,F15&lt;&gt;5),0,IF(AW8="○",1,3))</f>
        <v>3</v>
      </c>
      <c r="AI60" s="253"/>
      <c r="AJ60" s="249"/>
      <c r="AK60" s="1138" t="s">
        <v>2201</v>
      </c>
      <c r="AL60" s="1138"/>
      <c r="AM60" s="1138"/>
      <c r="AN60" s="1138"/>
      <c r="AO60" s="1138"/>
      <c r="AP60" s="170">
        <f>IF(AW8="○",1,3)</f>
        <v>3</v>
      </c>
      <c r="AQ60" s="245"/>
      <c r="AR60" s="245"/>
      <c r="AS60" s="1170" t="str">
        <f>IF(OR(AND(Z60=1,AH60=3),AND(Z60=1,AP60=3)),"○","")</f>
        <v/>
      </c>
      <c r="AT60" s="1170"/>
      <c r="AU60" s="1170"/>
      <c r="AV60" s="1170"/>
      <c r="AW60" s="1170" t="str">
        <f>IF(OR(AND(Z60=1,AH60=2),AND(Z60=1,AP60=2)),"○","")</f>
        <v/>
      </c>
      <c r="AX60" s="1170"/>
      <c r="AY60" s="1170"/>
      <c r="AZ60" s="1170"/>
      <c r="BH60" s="251"/>
      <c r="BJ60" s="251"/>
      <c r="BK60" s="251"/>
      <c r="BL60" s="251"/>
      <c r="BM60" s="251"/>
      <c r="BN60" s="251"/>
      <c r="BO60" s="251"/>
      <c r="BP60" s="251"/>
      <c r="BQ60" s="251"/>
      <c r="BR60" s="251"/>
      <c r="BS60" s="251"/>
      <c r="BT60" s="251"/>
      <c r="BU60" s="251"/>
      <c r="BV60" s="251"/>
      <c r="BW60" s="251"/>
      <c r="BX60" s="251"/>
      <c r="BZ60" s="254"/>
    </row>
    <row r="61" spans="2:82" ht="15.95" customHeight="1">
      <c r="U61" s="1138" t="s">
        <v>2202</v>
      </c>
      <c r="V61" s="1138"/>
      <c r="W61" s="1138"/>
      <c r="X61" s="1138"/>
      <c r="Y61" s="1138"/>
      <c r="Z61" s="527" t="str">
        <f>IF(AND(B9&lt;&gt;"処遇加算なし",F15=4),IF(V36="✓",1,IF(V37="✓",2,"")),"")</f>
        <v/>
      </c>
      <c r="AA61" s="245"/>
      <c r="AB61" s="249"/>
      <c r="AC61" s="1138" t="s">
        <v>2202</v>
      </c>
      <c r="AD61" s="1138"/>
      <c r="AE61" s="1138"/>
      <c r="AF61" s="1138"/>
      <c r="AG61" s="1138"/>
      <c r="AH61" s="170">
        <f>IF(AND(F15&lt;&gt;4,F15&lt;&gt;5),0,IF(AX8="○",1,2))</f>
        <v>2</v>
      </c>
      <c r="AI61" s="253"/>
      <c r="AJ61" s="249"/>
      <c r="AK61" s="1138" t="s">
        <v>2202</v>
      </c>
      <c r="AL61" s="1138"/>
      <c r="AM61" s="1138"/>
      <c r="AN61" s="1138"/>
      <c r="AO61" s="1138"/>
      <c r="AP61" s="170">
        <f>IF(AX8="○",1,2)</f>
        <v>2</v>
      </c>
      <c r="AQ61" s="245"/>
      <c r="AR61" s="245"/>
      <c r="AS61" s="1015" t="str">
        <f>IF(OR(AND(Z61=1,AH61=2),AND(Z61=1,AP61=2)),"○","")</f>
        <v/>
      </c>
      <c r="AT61" s="1015"/>
      <c r="AU61" s="1015"/>
      <c r="AV61" s="1015"/>
      <c r="AW61" s="1171" t="str">
        <f>IF(OR((AD61-AL61)&lt;0,(AD61-AT61)&lt;0),"!","")</f>
        <v/>
      </c>
      <c r="AX61" s="1171"/>
      <c r="AY61" s="1171"/>
      <c r="AZ61" s="1171"/>
      <c r="BH61" s="251"/>
      <c r="BJ61" s="251"/>
      <c r="BK61" s="251"/>
      <c r="BL61" s="251"/>
      <c r="BM61" s="251"/>
      <c r="BN61" s="251"/>
      <c r="BO61" s="251"/>
      <c r="BP61" s="251"/>
      <c r="BQ61" s="251"/>
      <c r="BR61" s="251"/>
      <c r="BS61" s="251"/>
      <c r="BT61" s="251"/>
      <c r="BU61" s="251"/>
      <c r="BV61" s="251"/>
      <c r="BW61" s="251"/>
      <c r="BX61" s="251"/>
      <c r="BZ61" s="254"/>
    </row>
    <row r="62" spans="2:82" ht="15.95" customHeight="1">
      <c r="U62" s="1138" t="s">
        <v>2203</v>
      </c>
      <c r="V62" s="1138"/>
      <c r="W62" s="1138"/>
      <c r="X62" s="1138"/>
      <c r="Y62" s="1138"/>
      <c r="Z62" s="527" t="str">
        <f>IF(AND(B9&lt;&gt;"処遇加算なし",F15=4),IF(V40="✓",1,IF(V41="✓",2,"")),"")</f>
        <v/>
      </c>
      <c r="AA62" s="245"/>
      <c r="AB62" s="249"/>
      <c r="AC62" s="1138" t="s">
        <v>2203</v>
      </c>
      <c r="AD62" s="1138"/>
      <c r="AE62" s="1138"/>
      <c r="AF62" s="1138"/>
      <c r="AG62" s="1138"/>
      <c r="AH62" s="170">
        <f>IF(AND(F15&lt;&gt;4,F15&lt;&gt;5),0,IF(AY8="○",1,2))</f>
        <v>2</v>
      </c>
      <c r="AI62" s="253"/>
      <c r="AJ62" s="249"/>
      <c r="AK62" s="1138" t="s">
        <v>2203</v>
      </c>
      <c r="AL62" s="1138"/>
      <c r="AM62" s="1138"/>
      <c r="AN62" s="1138"/>
      <c r="AO62" s="1138"/>
      <c r="AP62" s="170">
        <f>IF(AY8="○",1,2)</f>
        <v>2</v>
      </c>
      <c r="AQ62" s="245"/>
      <c r="AR62" s="245"/>
      <c r="AS62" s="1015" t="str">
        <f>IF(OR(AND(Z62=1,AH62=2),AND(Z62=1,AP62=2)),"○","")</f>
        <v/>
      </c>
      <c r="AT62" s="1015"/>
      <c r="AU62" s="1015"/>
      <c r="AV62" s="1015"/>
      <c r="AW62" s="1171" t="str">
        <f>IF(OR((AD62-AL62)&lt;0,(AD62-AT62)&lt;0),"!","")</f>
        <v/>
      </c>
      <c r="AX62" s="1171"/>
      <c r="AY62" s="1171"/>
      <c r="AZ62" s="1171"/>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1" t="str">
        <f>IF(OR((AD63-AL63)&lt;0,(AD63-AT63)&lt;0),"!","")</f>
        <v/>
      </c>
      <c r="AX63" s="1171"/>
      <c r="AY63" s="1171"/>
      <c r="AZ63" s="1171"/>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election activeCell="V12" sqref="V12:Z12"/>
    </sheetView>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7" t="s">
        <v>2414</v>
      </c>
      <c r="O1" s="1137"/>
      <c r="P1" s="1137"/>
      <c r="Q1" s="1137"/>
      <c r="R1" s="1137"/>
      <c r="S1" s="1137"/>
      <c r="T1" s="1137"/>
      <c r="U1" s="1137"/>
      <c r="V1" s="1137"/>
      <c r="W1" s="1137"/>
      <c r="X1" s="1137"/>
      <c r="Y1" s="1137"/>
      <c r="Z1" s="1137"/>
      <c r="AA1" s="1137"/>
      <c r="AB1" s="1137"/>
      <c r="AC1" s="1137"/>
      <c r="AD1" s="1137"/>
      <c r="AE1" s="1137"/>
      <c r="AF1" s="985" t="s">
        <v>25</v>
      </c>
      <c r="AG1" s="985"/>
      <c r="AH1" s="985"/>
      <c r="AI1" s="986" t="str">
        <f>IF(G5="","",G5)</f>
        <v/>
      </c>
      <c r="AJ1" s="986"/>
      <c r="AK1" s="986"/>
      <c r="AL1" s="986"/>
      <c r="AM1" s="986"/>
      <c r="AN1" s="986"/>
      <c r="AO1" s="986"/>
      <c r="AP1" s="986"/>
      <c r="AS1" s="1173" t="str">
        <f>B9&amp;G9&amp;L9</f>
        <v/>
      </c>
      <c r="AT1" s="1174"/>
      <c r="AU1" s="1174"/>
      <c r="AV1" s="1174"/>
      <c r="AW1" s="1174"/>
      <c r="AX1" s="1174"/>
      <c r="AY1" s="1174"/>
      <c r="AZ1" s="1174"/>
      <c r="BA1" s="1174"/>
      <c r="BB1" s="1174"/>
      <c r="BC1" s="1174"/>
      <c r="BD1" s="1174"/>
      <c r="BE1" s="1175"/>
      <c r="BF1" s="1172" t="str">
        <f>IFERROR(VLOOKUP(Y5,【参考】数式用!$AJ$2:$AK$24,2,FALSE),"")</f>
        <v/>
      </c>
      <c r="BG1" s="1172"/>
      <c r="BH1" s="1172"/>
      <c r="BI1" s="1172"/>
      <c r="BJ1" s="1172"/>
      <c r="BK1" s="1172"/>
      <c r="BL1" s="1172"/>
      <c r="BM1" s="1172"/>
      <c r="BN1" s="1172"/>
      <c r="BO1" s="1172"/>
      <c r="BP1" s="1172"/>
      <c r="CE1" s="174" t="s">
        <v>2374</v>
      </c>
    </row>
    <row r="2" spans="1:88" s="175" customFormat="1" ht="19.5" customHeight="1" thickBot="1">
      <c r="C2" s="173"/>
      <c r="D2" s="173"/>
      <c r="E2" s="173"/>
      <c r="F2" s="173"/>
      <c r="G2" s="173"/>
      <c r="H2" s="173"/>
      <c r="I2" s="173"/>
      <c r="J2" s="173"/>
      <c r="K2" s="173"/>
      <c r="L2" s="173"/>
      <c r="M2" s="173"/>
      <c r="N2" s="1137"/>
      <c r="O2" s="1137"/>
      <c r="P2" s="1137"/>
      <c r="Q2" s="1137"/>
      <c r="R2" s="1137"/>
      <c r="S2" s="1137"/>
      <c r="T2" s="1137"/>
      <c r="U2" s="1137"/>
      <c r="V2" s="1137"/>
      <c r="W2" s="1137"/>
      <c r="X2" s="1137"/>
      <c r="Y2" s="1137"/>
      <c r="Z2" s="1137"/>
      <c r="AA2" s="1137"/>
      <c r="AB2" s="1137"/>
      <c r="AC2" s="1137"/>
      <c r="AD2" s="1137"/>
      <c r="AE2" s="1137"/>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221"/>
      <c r="C5" s="1221"/>
      <c r="D5" s="1221"/>
      <c r="E5" s="1221"/>
      <c r="F5" s="1221"/>
      <c r="G5" s="1123"/>
      <c r="H5" s="1123"/>
      <c r="I5" s="1123"/>
      <c r="J5" s="1124"/>
      <c r="K5" s="1124"/>
      <c r="L5" s="1124"/>
      <c r="M5" s="1125"/>
      <c r="N5" s="1125"/>
      <c r="O5" s="1125"/>
      <c r="P5" s="1126" t="str">
        <f>IF(Y5="","",IFERROR(INDEX(【参考】数式用3!$G$3:$I$451,MATCH(M5,【参考】数式用3!$F$3:$F$451,0),MATCH(VLOOKUP(Y5,【参考】数式用3!$J$2:$K$26,2,FALSE),【参考】数式用3!$G$2:$I$2,0)),10))</f>
        <v/>
      </c>
      <c r="Q5" s="1127"/>
      <c r="R5" s="1127"/>
      <c r="S5" s="1128"/>
      <c r="T5" s="1129"/>
      <c r="U5" s="1129"/>
      <c r="V5" s="1129"/>
      <c r="W5" s="1129"/>
      <c r="X5" s="1130"/>
      <c r="Y5" s="1144"/>
      <c r="Z5" s="1144"/>
      <c r="AA5" s="1144"/>
      <c r="AB5" s="1144"/>
      <c r="AC5" s="1144"/>
      <c r="AD5" s="1144"/>
      <c r="AE5" s="1150"/>
      <c r="AF5" s="1151"/>
      <c r="AG5" s="1151"/>
      <c r="AH5" s="1152"/>
      <c r="AI5" s="1150"/>
      <c r="AJ5" s="1151"/>
      <c r="AK5" s="1151"/>
      <c r="AL5" s="1152"/>
      <c r="AM5" s="1153">
        <f>AE5-AI5</f>
        <v>0</v>
      </c>
      <c r="AN5" s="1154"/>
      <c r="AO5" s="1154"/>
      <c r="AP5" s="1155"/>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1" t="str">
        <f>IFERROR(IF(VLOOKUP(AS1,【参考】数式用2!E6:L23,3,FALSE)="","",VLOOKUP(AS1,【参考】数式用2!E6:L23,3,FALSE)),"")</f>
        <v/>
      </c>
      <c r="W8" s="1132"/>
      <c r="X8" s="1132"/>
      <c r="Y8" s="1132"/>
      <c r="Z8" s="1133"/>
      <c r="AA8" s="1146" t="str">
        <f>IFERROR(VLOOKUP(AS1,【参考】数式用2!E6:L23,4,FALSE),"")</f>
        <v/>
      </c>
      <c r="AB8" s="1146"/>
      <c r="AC8" s="1146"/>
      <c r="AD8" s="1146"/>
      <c r="AE8" s="1146"/>
      <c r="AF8" s="1146"/>
      <c r="AG8" s="1146"/>
      <c r="AH8" s="1146"/>
      <c r="AI8" s="1146"/>
      <c r="AJ8" s="1146"/>
      <c r="AK8" s="1146"/>
      <c r="AL8" s="1146"/>
      <c r="AM8" s="1146"/>
      <c r="AN8" s="1146"/>
      <c r="AO8" s="1146"/>
      <c r="AP8" s="1147"/>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4" t="str">
        <f>IFERROR(VLOOKUP(Y5,【参考】数式用!$A$5:$AB$27,MATCH(V8,【参考】数式用!$B$4:$AB$4,0)+1,FALSE),"")</f>
        <v/>
      </c>
      <c r="W9" s="1135"/>
      <c r="X9" s="1135"/>
      <c r="Y9" s="1135"/>
      <c r="Z9" s="1136"/>
      <c r="AA9" s="1148"/>
      <c r="AB9" s="1148"/>
      <c r="AC9" s="1148"/>
      <c r="AD9" s="1148"/>
      <c r="AE9" s="1148"/>
      <c r="AF9" s="1148"/>
      <c r="AG9" s="1148"/>
      <c r="AH9" s="1148"/>
      <c r="AI9" s="1148"/>
      <c r="AJ9" s="1148"/>
      <c r="AK9" s="1148"/>
      <c r="AL9" s="1148"/>
      <c r="AM9" s="1148"/>
      <c r="AN9" s="1148"/>
      <c r="AO9" s="1148"/>
      <c r="AP9" s="1149"/>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6" t="str">
        <f>IFERROR(VLOOKUP(AS1,【参考】数式用2!E6:L23,6,FALSE),"")</f>
        <v/>
      </c>
      <c r="AB11" s="1146"/>
      <c r="AC11" s="1146"/>
      <c r="AD11" s="1146"/>
      <c r="AE11" s="1146"/>
      <c r="AF11" s="1146"/>
      <c r="AG11" s="1146"/>
      <c r="AH11" s="1146"/>
      <c r="AI11" s="1146"/>
      <c r="AJ11" s="1146"/>
      <c r="AK11" s="1146"/>
      <c r="AL11" s="1146"/>
      <c r="AM11" s="1146"/>
      <c r="AN11" s="1146"/>
      <c r="AO11" s="1146"/>
      <c r="AP11" s="1147"/>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0" t="str">
        <f>IFERROR(VLOOKUP(Y5,【参考】数式用!$A$5:$AB$27,MATCH(V11,【参考】数式用!$B$4:$AB$4,0)+1,FALSE),"")</f>
        <v/>
      </c>
      <c r="W12" s="1140"/>
      <c r="X12" s="1140"/>
      <c r="Y12" s="1140"/>
      <c r="Z12" s="1140"/>
      <c r="AA12" s="1148"/>
      <c r="AB12" s="1148"/>
      <c r="AC12" s="1148"/>
      <c r="AD12" s="1148"/>
      <c r="AE12" s="1148"/>
      <c r="AF12" s="1148"/>
      <c r="AG12" s="1148"/>
      <c r="AH12" s="1148"/>
      <c r="AI12" s="1148"/>
      <c r="AJ12" s="1148"/>
      <c r="AK12" s="1148"/>
      <c r="AL12" s="1148"/>
      <c r="AM12" s="1148"/>
      <c r="AN12" s="1148"/>
      <c r="AO12" s="1148"/>
      <c r="AP12" s="1149"/>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6" t="str">
        <f>IFERROR(VLOOKUP(AS1,【参考】数式用2!E6:L23,8,FALSE),"")</f>
        <v/>
      </c>
      <c r="AB14" s="1146"/>
      <c r="AC14" s="1146"/>
      <c r="AD14" s="1146"/>
      <c r="AE14" s="1146"/>
      <c r="AF14" s="1146"/>
      <c r="AG14" s="1146"/>
      <c r="AH14" s="1146"/>
      <c r="AI14" s="1146"/>
      <c r="AJ14" s="1146"/>
      <c r="AK14" s="1146"/>
      <c r="AL14" s="1146"/>
      <c r="AM14" s="1146"/>
      <c r="AN14" s="1146"/>
      <c r="AO14" s="1146"/>
      <c r="AP14" s="1147"/>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1"/>
      <c r="AB15" s="1142"/>
      <c r="AC15" s="1142"/>
      <c r="AD15" s="1142"/>
      <c r="AE15" s="1142"/>
      <c r="AF15" s="1142"/>
      <c r="AG15" s="1142"/>
      <c r="AH15" s="1142"/>
      <c r="AI15" s="1142"/>
      <c r="AJ15" s="1142"/>
      <c r="AK15" s="1142"/>
      <c r="AL15" s="1142"/>
      <c r="AM15" s="1142"/>
      <c r="AN15" s="1142"/>
      <c r="AO15" s="1142"/>
      <c r="AP15" s="1157"/>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8"/>
      <c r="AB16" s="1159"/>
      <c r="AC16" s="1159"/>
      <c r="AD16" s="1159"/>
      <c r="AE16" s="1159"/>
      <c r="AF16" s="1159"/>
      <c r="AG16" s="1159"/>
      <c r="AH16" s="1159"/>
      <c r="AI16" s="1159"/>
      <c r="AJ16" s="1159"/>
      <c r="AK16" s="1159"/>
      <c r="AL16" s="1159"/>
      <c r="AM16" s="1159"/>
      <c r="AN16" s="1159"/>
      <c r="AO16" s="1159"/>
      <c r="AP16" s="1160"/>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1"/>
      <c r="H25" s="1142"/>
      <c r="I25" s="1142"/>
      <c r="J25" s="1142"/>
      <c r="K25" s="1142"/>
      <c r="L25" s="1142"/>
      <c r="M25" s="1142"/>
      <c r="N25" s="1142"/>
      <c r="O25" s="1142"/>
      <c r="P25" s="1142"/>
      <c r="Q25" s="1142"/>
      <c r="R25" s="1142"/>
      <c r="S25" s="1142"/>
      <c r="T25" s="1143"/>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2"/>
      <c r="H29" s="1142"/>
      <c r="I29" s="1142"/>
      <c r="J29" s="1142"/>
      <c r="K29" s="1142"/>
      <c r="L29" s="1142"/>
      <c r="M29" s="1142"/>
      <c r="N29" s="1142"/>
      <c r="O29" s="1142"/>
      <c r="P29" s="1142"/>
      <c r="Q29" s="1142"/>
      <c r="R29" s="1142"/>
      <c r="S29" s="1142"/>
      <c r="T29" s="1143"/>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2" t="s">
        <v>17</v>
      </c>
      <c r="AE33" s="1162"/>
      <c r="AF33" s="1162"/>
      <c r="AG33" s="1162"/>
      <c r="AH33" s="1162"/>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1" t="s">
        <v>2258</v>
      </c>
      <c r="H36" s="1161"/>
      <c r="I36" s="1161"/>
      <c r="J36" s="1161"/>
      <c r="K36" s="1161"/>
      <c r="L36" s="1161"/>
      <c r="M36" s="1161"/>
      <c r="N36" s="1161"/>
      <c r="O36" s="1161"/>
      <c r="P36" s="1161"/>
      <c r="Q36" s="1161"/>
      <c r="R36" s="1161"/>
      <c r="S36" s="1161"/>
      <c r="T36" s="1161"/>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1"/>
      <c r="H37" s="1161"/>
      <c r="I37" s="1161"/>
      <c r="J37" s="1161"/>
      <c r="K37" s="1161"/>
      <c r="L37" s="1161"/>
      <c r="M37" s="1161"/>
      <c r="N37" s="1161"/>
      <c r="O37" s="1161"/>
      <c r="P37" s="1161"/>
      <c r="Q37" s="1161"/>
      <c r="R37" s="1161"/>
      <c r="S37" s="1161"/>
      <c r="T37" s="1161"/>
      <c r="U37" s="218"/>
      <c r="V37" s="219" t="str">
        <f>IFERROR(IF(G9="特定加算なし","✓",""),"")</f>
        <v/>
      </c>
      <c r="W37" s="1029" t="s">
        <v>15</v>
      </c>
      <c r="X37" s="1030"/>
      <c r="Y37" s="1030"/>
      <c r="Z37" s="1031"/>
      <c r="AA37" s="1022"/>
      <c r="AB37" s="1023"/>
      <c r="AC37" s="1177" t="s">
        <v>2360</v>
      </c>
      <c r="AD37" s="1178"/>
      <c r="AE37" s="1178"/>
      <c r="AF37" s="1178"/>
      <c r="AG37" s="1179"/>
      <c r="AH37" s="1180"/>
      <c r="AI37" s="1022"/>
      <c r="AJ37" s="1023"/>
      <c r="AK37" s="1177" t="s">
        <v>2360</v>
      </c>
      <c r="AL37" s="1178"/>
      <c r="AM37" s="1178"/>
      <c r="AN37" s="1178"/>
      <c r="AO37" s="1179"/>
      <c r="AP37" s="1180"/>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1"/>
      <c r="H38" s="1161"/>
      <c r="I38" s="1161"/>
      <c r="J38" s="1161"/>
      <c r="K38" s="1161"/>
      <c r="L38" s="1161"/>
      <c r="M38" s="1161"/>
      <c r="N38" s="1161"/>
      <c r="O38" s="1161"/>
      <c r="P38" s="1161"/>
      <c r="Q38" s="1161"/>
      <c r="R38" s="1161"/>
      <c r="S38" s="1161"/>
      <c r="T38" s="1161"/>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39" t="str">
        <f>AS48&amp;AW48&amp;BA48</f>
        <v>特定加算なし</v>
      </c>
      <c r="BF48" s="1139"/>
      <c r="BG48" s="1139"/>
      <c r="BH48" s="1139"/>
      <c r="BI48" s="1139"/>
      <c r="BJ48" s="1139"/>
      <c r="BK48" s="1139"/>
      <c r="BL48" s="1139"/>
      <c r="BM48" s="1139"/>
      <c r="BN48" s="1139"/>
      <c r="BO48" s="1139"/>
      <c r="BP48" s="1139"/>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6" t="str">
        <f>IFERROR(VLOOKUP(BE48,【参考】数式用2!E6:F23,2,FALSE),"")</f>
        <v/>
      </c>
      <c r="AD49" s="1167"/>
      <c r="AE49" s="1167"/>
      <c r="AF49" s="1167"/>
      <c r="AG49" s="1167"/>
      <c r="AH49" s="1168"/>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5"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4" t="str">
        <f>IFERROR("("&amp;TEXT(AC51/AD53,"#,##0円")&amp;"/月)","")</f>
        <v/>
      </c>
      <c r="AD52" s="1165"/>
      <c r="AE52" s="1165"/>
      <c r="AF52" s="1165"/>
      <c r="AG52" s="1165"/>
      <c r="AH52" s="1145"/>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39" t="s">
        <v>239</v>
      </c>
      <c r="V56" s="1139"/>
      <c r="W56" s="1139"/>
      <c r="X56" s="1139"/>
      <c r="Y56" s="1139"/>
      <c r="Z56" s="1139"/>
      <c r="AA56" s="245"/>
      <c r="AB56" s="249"/>
      <c r="AC56" s="1139" t="str">
        <f>IF(F15=4,"R6.4～R6.5",IF(F15=5,"R6.5",""))</f>
        <v>R6.4～R6.5</v>
      </c>
      <c r="AD56" s="1139"/>
      <c r="AE56" s="1139"/>
      <c r="AF56" s="1139"/>
      <c r="AG56" s="1139"/>
      <c r="AH56" s="1139"/>
      <c r="AI56" s="250"/>
      <c r="AJ56" s="249"/>
      <c r="AK56" s="1139" t="str">
        <f>IF(OR(F15=4,F15=5),"R6.6","R"&amp;D15&amp;"."&amp;F15)&amp;"～R"&amp;K15&amp;"."&amp;M15</f>
        <v>R6.6～R7.3</v>
      </c>
      <c r="AL56" s="1139"/>
      <c r="AM56" s="1139"/>
      <c r="AN56" s="1139"/>
      <c r="AO56" s="1139"/>
      <c r="AP56" s="1139"/>
      <c r="AQ56" s="245"/>
      <c r="AR56" s="245"/>
      <c r="AS56" s="1163" t="s">
        <v>2404</v>
      </c>
      <c r="AT56" s="1163"/>
      <c r="AU56" s="1163"/>
      <c r="AV56" s="1163"/>
      <c r="AW56" s="1163" t="s">
        <v>2403</v>
      </c>
      <c r="AX56" s="1163"/>
      <c r="AY56" s="1163"/>
      <c r="AZ56" s="1163"/>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6"/>
      <c r="AT57" s="1176"/>
      <c r="AU57" s="1176"/>
      <c r="AV57" s="1176"/>
      <c r="AW57" s="1169"/>
      <c r="AX57" s="1169"/>
      <c r="AY57" s="1169"/>
      <c r="AZ57" s="1169"/>
      <c r="BP57" s="251"/>
      <c r="BR57" s="251"/>
      <c r="BS57" s="251"/>
      <c r="BT57" s="251"/>
      <c r="BU57" s="251"/>
      <c r="BV57" s="251"/>
      <c r="BW57" s="251"/>
      <c r="BX57" s="251"/>
      <c r="BY57" s="251"/>
      <c r="BZ57" s="251"/>
      <c r="CA57" s="251"/>
      <c r="CB57" s="251"/>
      <c r="CC57" s="251"/>
      <c r="CD57" s="251"/>
      <c r="CE57" s="251"/>
      <c r="CF57" s="251"/>
      <c r="CH57" s="254"/>
    </row>
    <row r="58" spans="2:88" ht="15.95" customHeight="1">
      <c r="U58" s="1138" t="s">
        <v>2199</v>
      </c>
      <c r="V58" s="1138"/>
      <c r="W58" s="1138"/>
      <c r="X58" s="1138"/>
      <c r="Y58" s="1138"/>
      <c r="Z58" s="532" t="str">
        <f>IF(AND(B9&lt;&gt;"処遇加算なし",F15=4),IF(V24="✓",1,IF(V25="✓",2,IF(V26="✓",3,""))),"")</f>
        <v/>
      </c>
      <c r="AA58" s="245"/>
      <c r="AB58" s="249"/>
      <c r="AC58" s="1138" t="s">
        <v>2199</v>
      </c>
      <c r="AD58" s="1138"/>
      <c r="AE58" s="1138"/>
      <c r="AF58" s="1138"/>
      <c r="AG58" s="1138"/>
      <c r="AH58" s="170">
        <f>IF(AND(F15&lt;&gt;4,F15&lt;&gt;5),0,IF(AU8="○",1,3))</f>
        <v>3</v>
      </c>
      <c r="AI58" s="253"/>
      <c r="AJ58" s="249"/>
      <c r="AK58" s="1138" t="s">
        <v>2199</v>
      </c>
      <c r="AL58" s="1138"/>
      <c r="AM58" s="1138"/>
      <c r="AN58" s="1138"/>
      <c r="AO58" s="1138"/>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8" t="s">
        <v>2200</v>
      </c>
      <c r="V59" s="1138"/>
      <c r="W59" s="1138"/>
      <c r="X59" s="1138"/>
      <c r="Y59" s="1138"/>
      <c r="Z59" s="532" t="str">
        <f>IF(AND(B9&lt;&gt;"処遇加算なし",F15=4),IF(V28="✓",1,IF(V29="✓",2,IF(V30="✓",3,""))),"")</f>
        <v/>
      </c>
      <c r="AA59" s="245"/>
      <c r="AB59" s="249"/>
      <c r="AC59" s="1138" t="s">
        <v>2200</v>
      </c>
      <c r="AD59" s="1138"/>
      <c r="AE59" s="1138"/>
      <c r="AF59" s="1138"/>
      <c r="AG59" s="1138"/>
      <c r="AH59" s="170">
        <f>IF(AND(F15&lt;&gt;4,F15&lt;&gt;5),0,IF(AV8="○",1,3))</f>
        <v>3</v>
      </c>
      <c r="AI59" s="253"/>
      <c r="AJ59" s="249"/>
      <c r="AK59" s="1138" t="s">
        <v>2200</v>
      </c>
      <c r="AL59" s="1138"/>
      <c r="AM59" s="1138"/>
      <c r="AN59" s="1138"/>
      <c r="AO59" s="1138"/>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8" t="s">
        <v>2201</v>
      </c>
      <c r="V60" s="1138"/>
      <c r="W60" s="1138"/>
      <c r="X60" s="1138"/>
      <c r="Y60" s="1138"/>
      <c r="Z60" s="532" t="str">
        <f>IF(AND(B9&lt;&gt;"処遇加算なし",F15=4),IF(V32="✓",1,IF(V33="✓",2,"")),"")</f>
        <v/>
      </c>
      <c r="AA60" s="245"/>
      <c r="AB60" s="249"/>
      <c r="AC60" s="1138" t="s">
        <v>2201</v>
      </c>
      <c r="AD60" s="1138"/>
      <c r="AE60" s="1138"/>
      <c r="AF60" s="1138"/>
      <c r="AG60" s="1138"/>
      <c r="AH60" s="170">
        <f>IF(AND(F15&lt;&gt;4,F15&lt;&gt;5),0,IF(AW8="○",1,3))</f>
        <v>3</v>
      </c>
      <c r="AI60" s="253"/>
      <c r="AJ60" s="249"/>
      <c r="AK60" s="1138" t="s">
        <v>2201</v>
      </c>
      <c r="AL60" s="1138"/>
      <c r="AM60" s="1138"/>
      <c r="AN60" s="1138"/>
      <c r="AO60" s="1138"/>
      <c r="AP60" s="170">
        <f>IF(AW8="○",1,3)</f>
        <v>3</v>
      </c>
      <c r="AQ60" s="245"/>
      <c r="AR60" s="245"/>
      <c r="AS60" s="1170" t="str">
        <f>IF(OR(AND(Z60=1,AH60=3),AND(Z60=1,AP60=3)),"○","")</f>
        <v/>
      </c>
      <c r="AT60" s="1170"/>
      <c r="AU60" s="1170"/>
      <c r="AV60" s="1170"/>
      <c r="AW60" s="1170" t="str">
        <f>IF(OR(AND(Z60=1,AH60=2),AND(Z60=1,AP60=2)),"○","")</f>
        <v/>
      </c>
      <c r="AX60" s="1170"/>
      <c r="AY60" s="1170"/>
      <c r="AZ60" s="1170"/>
      <c r="BP60" s="251"/>
      <c r="BR60" s="251"/>
      <c r="BS60" s="251"/>
      <c r="BT60" s="251"/>
      <c r="BU60" s="251"/>
      <c r="BV60" s="251"/>
      <c r="BW60" s="251"/>
      <c r="BX60" s="251"/>
      <c r="BY60" s="251"/>
      <c r="BZ60" s="251"/>
      <c r="CA60" s="251"/>
      <c r="CB60" s="251"/>
      <c r="CC60" s="251"/>
      <c r="CD60" s="251"/>
      <c r="CE60" s="251"/>
      <c r="CF60" s="251"/>
      <c r="CH60" s="254"/>
    </row>
    <row r="61" spans="2:88" ht="15.95" customHeight="1">
      <c r="U61" s="1138" t="s">
        <v>2202</v>
      </c>
      <c r="V61" s="1138"/>
      <c r="W61" s="1138"/>
      <c r="X61" s="1138"/>
      <c r="Y61" s="1138"/>
      <c r="Z61" s="532" t="str">
        <f>IF(AND(B9&lt;&gt;"処遇加算なし",F15=4),IF(V36="✓",1,IF(V37="✓",2,"")),"")</f>
        <v/>
      </c>
      <c r="AA61" s="245"/>
      <c r="AB61" s="249"/>
      <c r="AC61" s="1138" t="s">
        <v>2202</v>
      </c>
      <c r="AD61" s="1138"/>
      <c r="AE61" s="1138"/>
      <c r="AF61" s="1138"/>
      <c r="AG61" s="1138"/>
      <c r="AH61" s="170">
        <f>IF(AND(F15&lt;&gt;4,F15&lt;&gt;5),0,IF(AX8="○",1,2))</f>
        <v>2</v>
      </c>
      <c r="AI61" s="253"/>
      <c r="AJ61" s="249"/>
      <c r="AK61" s="1138" t="s">
        <v>2202</v>
      </c>
      <c r="AL61" s="1138"/>
      <c r="AM61" s="1138"/>
      <c r="AN61" s="1138"/>
      <c r="AO61" s="1138"/>
      <c r="AP61" s="170">
        <f>IF(AX8="○",1,2)</f>
        <v>2</v>
      </c>
      <c r="AQ61" s="245"/>
      <c r="AR61" s="245"/>
      <c r="AS61" s="1015" t="str">
        <f>IF(OR(AND(Z61=1,AH61=2),AND(Z61=1,AP61=2)),"○","")</f>
        <v/>
      </c>
      <c r="AT61" s="1015"/>
      <c r="AU61" s="1015"/>
      <c r="AV61" s="1015"/>
      <c r="AW61" s="1171" t="str">
        <f>IF(OR((AD61-AL61)&lt;0,(AD61-AT61)&lt;0),"!","")</f>
        <v/>
      </c>
      <c r="AX61" s="1171"/>
      <c r="AY61" s="1171"/>
      <c r="AZ61" s="1171"/>
      <c r="BP61" s="251"/>
      <c r="BR61" s="251"/>
      <c r="BS61" s="251"/>
      <c r="BT61" s="251"/>
      <c r="BU61" s="251"/>
      <c r="BV61" s="251"/>
      <c r="BW61" s="251"/>
      <c r="BX61" s="251"/>
      <c r="BY61" s="251"/>
      <c r="BZ61" s="251"/>
      <c r="CA61" s="251"/>
      <c r="CB61" s="251"/>
      <c r="CC61" s="251"/>
      <c r="CD61" s="251"/>
      <c r="CE61" s="251"/>
      <c r="CF61" s="251"/>
      <c r="CH61" s="254"/>
    </row>
    <row r="62" spans="2:88" ht="15.95" customHeight="1">
      <c r="U62" s="1138" t="s">
        <v>2203</v>
      </c>
      <c r="V62" s="1138"/>
      <c r="W62" s="1138"/>
      <c r="X62" s="1138"/>
      <c r="Y62" s="1138"/>
      <c r="Z62" s="532" t="str">
        <f>IF(AND(B9&lt;&gt;"処遇加算なし",F15=4),IF(V40="✓",1,IF(V41="✓",2,"")),"")</f>
        <v/>
      </c>
      <c r="AA62" s="245"/>
      <c r="AB62" s="249"/>
      <c r="AC62" s="1138" t="s">
        <v>2203</v>
      </c>
      <c r="AD62" s="1138"/>
      <c r="AE62" s="1138"/>
      <c r="AF62" s="1138"/>
      <c r="AG62" s="1138"/>
      <c r="AH62" s="170">
        <f>IF(AND(F15&lt;&gt;4,F15&lt;&gt;5),0,IF(AY8="○",1,2))</f>
        <v>2</v>
      </c>
      <c r="AI62" s="253"/>
      <c r="AJ62" s="249"/>
      <c r="AK62" s="1138" t="s">
        <v>2203</v>
      </c>
      <c r="AL62" s="1138"/>
      <c r="AM62" s="1138"/>
      <c r="AN62" s="1138"/>
      <c r="AO62" s="1138"/>
      <c r="AP62" s="170">
        <f>IF(AY8="○",1,2)</f>
        <v>2</v>
      </c>
      <c r="AQ62" s="245"/>
      <c r="AR62" s="245"/>
      <c r="AS62" s="1015" t="str">
        <f>IF(OR(AND(Z62=1,AH62=2),AND(Z62=1,AP62=2)),"○","")</f>
        <v/>
      </c>
      <c r="AT62" s="1015"/>
      <c r="AU62" s="1015"/>
      <c r="AV62" s="1015"/>
      <c r="AW62" s="1171" t="str">
        <f>IF(OR((AD62-AL62)&lt;0,(AD62-AT62)&lt;0),"!","")</f>
        <v/>
      </c>
      <c r="AX62" s="1171"/>
      <c r="AY62" s="1171"/>
      <c r="AZ62" s="1171"/>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1" t="str">
        <f>IF(OR((AD63-AL63)&lt;0,(AD63-AT63)&lt;0),"!","")</f>
        <v/>
      </c>
      <c r="AX63" s="1171"/>
      <c r="AY63" s="1171"/>
      <c r="AZ63" s="1171"/>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128588</xdr:rowOff>
                  </from>
                  <to>
                    <xdr:col>37</xdr:col>
                    <xdr:colOff>19050</xdr:colOff>
                    <xdr:row>36</xdr:row>
                    <xdr:rowOff>23813</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23813</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7.649999999999999"/>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8" thickBot="1">
      <c r="A1" s="5" t="s">
        <v>242</v>
      </c>
      <c r="B1" s="5"/>
      <c r="C1" s="5"/>
      <c r="D1" s="5"/>
      <c r="E1" s="5"/>
      <c r="AD1" s="7"/>
      <c r="AE1" s="5" t="s">
        <v>2275</v>
      </c>
      <c r="AJ1" s="6" t="s">
        <v>243</v>
      </c>
      <c r="AM1" s="6" t="s">
        <v>244</v>
      </c>
      <c r="AO1" s="8" t="s">
        <v>245</v>
      </c>
      <c r="AQ1" s="5" t="s">
        <v>246</v>
      </c>
    </row>
    <row r="2" spans="1:46" ht="36.75" customHeight="1">
      <c r="A2" s="1181" t="s">
        <v>248</v>
      </c>
      <c r="B2" s="1199" t="s">
        <v>249</v>
      </c>
      <c r="C2" s="1200"/>
      <c r="D2" s="1200"/>
      <c r="E2" s="1201"/>
      <c r="F2" s="1202" t="s">
        <v>250</v>
      </c>
      <c r="G2" s="1203"/>
      <c r="H2" s="1204"/>
      <c r="I2" s="1181" t="s">
        <v>251</v>
      </c>
      <c r="J2" s="1183"/>
      <c r="K2" s="1206" t="s">
        <v>252</v>
      </c>
      <c r="L2" s="1207"/>
      <c r="M2" s="1207"/>
      <c r="N2" s="1207"/>
      <c r="O2" s="1207"/>
      <c r="P2" s="1207"/>
      <c r="Q2" s="1207"/>
      <c r="R2" s="1207"/>
      <c r="S2" s="1207"/>
      <c r="T2" s="1207"/>
      <c r="U2" s="1207"/>
      <c r="V2" s="1207"/>
      <c r="W2" s="1207"/>
      <c r="X2" s="1207"/>
      <c r="Y2" s="1207"/>
      <c r="Z2" s="1207"/>
      <c r="AA2" s="1207"/>
      <c r="AB2" s="1208"/>
      <c r="AC2" s="1196" t="s">
        <v>253</v>
      </c>
      <c r="AD2" s="7"/>
      <c r="AE2" s="1181" t="s">
        <v>248</v>
      </c>
      <c r="AF2" s="1181" t="s">
        <v>2263</v>
      </c>
      <c r="AG2" s="1182"/>
      <c r="AH2" s="1183"/>
      <c r="AJ2" s="9" t="s">
        <v>255</v>
      </c>
      <c r="AK2" s="10" t="s">
        <v>255</v>
      </c>
      <c r="AM2" s="11" t="s">
        <v>199</v>
      </c>
      <c r="AO2" s="11" t="s">
        <v>16</v>
      </c>
      <c r="AQ2" s="12" t="s">
        <v>256</v>
      </c>
      <c r="AS2" s="1189" t="s">
        <v>2141</v>
      </c>
      <c r="AT2" s="1192" t="s">
        <v>254</v>
      </c>
    </row>
    <row r="3" spans="1:46" ht="51.75" customHeight="1" thickBot="1">
      <c r="A3" s="1184"/>
      <c r="B3" s="1209" t="s">
        <v>258</v>
      </c>
      <c r="C3" s="1210"/>
      <c r="D3" s="1210"/>
      <c r="E3" s="1211"/>
      <c r="F3" s="1209" t="s">
        <v>259</v>
      </c>
      <c r="G3" s="1210"/>
      <c r="H3" s="1211"/>
      <c r="I3" s="1195"/>
      <c r="J3" s="1205"/>
      <c r="K3" s="1212" t="s">
        <v>260</v>
      </c>
      <c r="L3" s="1213"/>
      <c r="M3" s="1213"/>
      <c r="N3" s="1213"/>
      <c r="O3" s="1213"/>
      <c r="P3" s="1213"/>
      <c r="Q3" s="1213"/>
      <c r="R3" s="1213"/>
      <c r="S3" s="1213"/>
      <c r="T3" s="1213"/>
      <c r="U3" s="1213"/>
      <c r="V3" s="1213"/>
      <c r="W3" s="1213"/>
      <c r="X3" s="1213"/>
      <c r="Y3" s="1213"/>
      <c r="Z3" s="1213"/>
      <c r="AA3" s="1213"/>
      <c r="AB3" s="1214"/>
      <c r="AC3" s="1197"/>
      <c r="AD3" s="7"/>
      <c r="AE3" s="1184"/>
      <c r="AF3" s="1184"/>
      <c r="AG3" s="1185"/>
      <c r="AH3" s="1186"/>
      <c r="AJ3" s="13" t="s">
        <v>261</v>
      </c>
      <c r="AK3" s="14" t="s">
        <v>261</v>
      </c>
      <c r="AM3" s="15"/>
      <c r="AO3" s="15"/>
      <c r="AQ3" s="16" t="s">
        <v>18</v>
      </c>
      <c r="AS3" s="1190"/>
      <c r="AT3" s="1193"/>
    </row>
    <row r="4" spans="1:46" ht="41.25" customHeight="1" thickBot="1">
      <c r="A4" s="1195"/>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8"/>
      <c r="AD4" s="7"/>
      <c r="AE4" s="1195"/>
      <c r="AF4" s="1184"/>
      <c r="AG4" s="1185"/>
      <c r="AH4" s="1186"/>
      <c r="AJ4" s="13" t="s">
        <v>272</v>
      </c>
      <c r="AK4" s="14" t="s">
        <v>272</v>
      </c>
      <c r="AQ4" s="16" t="s">
        <v>268</v>
      </c>
      <c r="AS4" s="1191"/>
      <c r="AT4" s="1194"/>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7" t="s">
        <v>2273</v>
      </c>
      <c r="AF29" s="1187"/>
      <c r="AG29" s="1187"/>
      <c r="AH29" s="1187"/>
    </row>
    <row r="30" spans="1:46" ht="18.75" customHeight="1">
      <c r="K30" s="7"/>
      <c r="L30" s="7"/>
      <c r="M30" s="7"/>
      <c r="N30" s="7"/>
      <c r="O30" s="7"/>
      <c r="P30" s="7"/>
      <c r="Q30" s="7"/>
      <c r="R30" s="7"/>
      <c r="S30" s="7"/>
      <c r="T30" s="7"/>
      <c r="U30" s="7"/>
      <c r="V30" s="7"/>
      <c r="W30" s="7"/>
      <c r="X30" s="7"/>
      <c r="Y30" s="7"/>
      <c r="Z30" s="7"/>
      <c r="AA30" s="7"/>
      <c r="AB30" s="7"/>
      <c r="AC30" s="7"/>
      <c r="AD30" s="7"/>
      <c r="AE30" s="1188" t="s">
        <v>2274</v>
      </c>
      <c r="AF30" s="1188"/>
      <c r="AG30" s="1188"/>
      <c r="AH30" s="1188"/>
    </row>
    <row r="31" spans="1:46">
      <c r="K31" s="7"/>
      <c r="L31" s="7"/>
      <c r="M31" s="7"/>
      <c r="N31" s="7"/>
      <c r="O31" s="7"/>
      <c r="P31" s="7"/>
      <c r="Q31" s="7"/>
      <c r="R31" s="7"/>
      <c r="S31" s="7"/>
      <c r="T31" s="7"/>
      <c r="U31" s="7"/>
      <c r="V31" s="7"/>
      <c r="W31" s="7"/>
      <c r="X31" s="7"/>
      <c r="Y31" s="7"/>
      <c r="Z31" s="7"/>
      <c r="AA31" s="7"/>
      <c r="AB31" s="7"/>
      <c r="AC31" s="7"/>
      <c r="AD31" s="7"/>
      <c r="AE31" s="1188"/>
      <c r="AF31" s="1188"/>
      <c r="AG31" s="1188"/>
      <c r="AH31" s="1188"/>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7.649999999999999"/>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15" t="s">
        <v>2180</v>
      </c>
      <c r="N3" s="1215" t="s">
        <v>2181</v>
      </c>
      <c r="O3" s="1215" t="s">
        <v>2182</v>
      </c>
      <c r="P3" s="1215" t="s">
        <v>2183</v>
      </c>
      <c r="Q3" s="1215" t="s">
        <v>2184</v>
      </c>
      <c r="R3" s="1215" t="s">
        <v>2185</v>
      </c>
      <c r="S3" s="1215" t="s">
        <v>2186</v>
      </c>
    </row>
    <row r="4" spans="2:19">
      <c r="B4" s="1217"/>
      <c r="C4" s="1216"/>
      <c r="D4" s="1216"/>
      <c r="E4" s="1216"/>
      <c r="F4" s="1219"/>
      <c r="G4" s="1216"/>
      <c r="H4" s="1216"/>
      <c r="I4" s="1216"/>
      <c r="J4" s="1216"/>
      <c r="K4" s="1216"/>
      <c r="L4" s="1216"/>
      <c r="M4" s="1215"/>
      <c r="N4" s="1215"/>
      <c r="O4" s="1215"/>
      <c r="P4" s="1215"/>
      <c r="Q4" s="1215"/>
      <c r="R4" s="1215"/>
      <c r="S4" s="1215"/>
    </row>
    <row r="5" spans="2:19">
      <c r="B5" s="1217"/>
      <c r="C5" s="1216"/>
      <c r="D5" s="1216"/>
      <c r="E5" s="1216"/>
      <c r="F5" s="1220"/>
      <c r="G5" s="1216"/>
      <c r="H5" s="1216"/>
      <c r="I5" s="1216"/>
      <c r="J5" s="1216"/>
      <c r="K5" s="1216"/>
      <c r="L5" s="1216"/>
      <c r="M5" s="1215"/>
      <c r="N5" s="1215"/>
      <c r="O5" s="1215"/>
      <c r="P5" s="1215"/>
      <c r="Q5" s="1215"/>
      <c r="R5" s="1215"/>
      <c r="S5" s="1215"/>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2.7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6.899999999999999" thickBot="1">
      <c r="A1" s="5" t="s">
        <v>308</v>
      </c>
      <c r="C1" s="1" t="s">
        <v>309</v>
      </c>
      <c r="F1" s="1" t="s">
        <v>310</v>
      </c>
    </row>
    <row r="2" spans="1:14" ht="18" thickBot="1">
      <c r="A2" s="65" t="s">
        <v>311</v>
      </c>
      <c r="C2" s="66" t="s">
        <v>312</v>
      </c>
      <c r="D2" s="67" t="s">
        <v>313</v>
      </c>
      <c r="F2" s="68" t="s">
        <v>314</v>
      </c>
      <c r="G2" s="69">
        <v>0.7</v>
      </c>
      <c r="H2" s="69">
        <v>0.55000000000000004</v>
      </c>
      <c r="I2" s="70">
        <v>0.45</v>
      </c>
      <c r="J2" s="66" t="s">
        <v>315</v>
      </c>
      <c r="K2" s="67" t="s">
        <v>316</v>
      </c>
    </row>
    <row r="3" spans="1:14" ht="17.649999999999999">
      <c r="A3" s="71" t="s">
        <v>317</v>
      </c>
      <c r="C3" s="72" t="s">
        <v>317</v>
      </c>
      <c r="D3" s="73" t="s">
        <v>318</v>
      </c>
      <c r="F3" s="72" t="s">
        <v>319</v>
      </c>
      <c r="G3" s="74">
        <v>11.4</v>
      </c>
      <c r="H3" s="74">
        <v>11.1</v>
      </c>
      <c r="I3" s="75">
        <v>10.9</v>
      </c>
      <c r="J3" s="72" t="s">
        <v>255</v>
      </c>
      <c r="K3" s="76">
        <v>0.7</v>
      </c>
      <c r="M3" s="126"/>
      <c r="N3" s="126"/>
    </row>
    <row r="4" spans="1:14" ht="17.649999999999999">
      <c r="A4" s="16" t="s">
        <v>320</v>
      </c>
      <c r="C4" s="77" t="s">
        <v>317</v>
      </c>
      <c r="D4" s="78" t="s">
        <v>321</v>
      </c>
      <c r="F4" s="77" t="s">
        <v>322</v>
      </c>
      <c r="G4" s="79">
        <v>11.4</v>
      </c>
      <c r="H4" s="79">
        <v>11.1</v>
      </c>
      <c r="I4" s="80">
        <v>10.9</v>
      </c>
      <c r="J4" s="77" t="s">
        <v>275</v>
      </c>
      <c r="K4" s="81">
        <v>0.7</v>
      </c>
      <c r="M4" s="126"/>
      <c r="N4" s="126"/>
    </row>
    <row r="5" spans="1:14" ht="17.649999999999999">
      <c r="A5" s="16" t="s">
        <v>323</v>
      </c>
      <c r="C5" s="77" t="s">
        <v>317</v>
      </c>
      <c r="D5" s="78" t="s">
        <v>324</v>
      </c>
      <c r="F5" s="77" t="s">
        <v>325</v>
      </c>
      <c r="G5" s="79">
        <v>11.4</v>
      </c>
      <c r="H5" s="79">
        <v>11.1</v>
      </c>
      <c r="I5" s="80">
        <v>10.9</v>
      </c>
      <c r="J5" s="77" t="s">
        <v>278</v>
      </c>
      <c r="K5" s="81">
        <v>0.7</v>
      </c>
      <c r="M5" s="126"/>
      <c r="N5" s="126"/>
    </row>
    <row r="6" spans="1:14" ht="17.649999999999999">
      <c r="A6" s="16" t="s">
        <v>326</v>
      </c>
      <c r="C6" s="77" t="s">
        <v>317</v>
      </c>
      <c r="D6" s="78" t="s">
        <v>327</v>
      </c>
      <c r="F6" s="77" t="s">
        <v>328</v>
      </c>
      <c r="G6" s="79">
        <v>11.4</v>
      </c>
      <c r="H6" s="79">
        <v>11.1</v>
      </c>
      <c r="I6" s="80">
        <v>10.9</v>
      </c>
      <c r="J6" s="77" t="s">
        <v>273</v>
      </c>
      <c r="K6" s="81">
        <v>0.7</v>
      </c>
      <c r="M6" s="126"/>
      <c r="N6" s="126"/>
    </row>
    <row r="7" spans="1:14" ht="17.649999999999999">
      <c r="A7" s="16" t="s">
        <v>329</v>
      </c>
      <c r="C7" s="77" t="s">
        <v>317</v>
      </c>
      <c r="D7" s="78" t="s">
        <v>330</v>
      </c>
      <c r="F7" s="77" t="s">
        <v>331</v>
      </c>
      <c r="G7" s="79">
        <v>11.4</v>
      </c>
      <c r="H7" s="79">
        <v>11.1</v>
      </c>
      <c r="I7" s="80">
        <v>10.9</v>
      </c>
      <c r="J7" s="77" t="s">
        <v>276</v>
      </c>
      <c r="K7" s="81">
        <v>0.45</v>
      </c>
      <c r="M7" s="126"/>
      <c r="N7" s="126"/>
    </row>
    <row r="8" spans="1:14" ht="17.649999999999999">
      <c r="A8" s="16" t="s">
        <v>332</v>
      </c>
      <c r="C8" s="77" t="s">
        <v>317</v>
      </c>
      <c r="D8" s="78" t="s">
        <v>333</v>
      </c>
      <c r="F8" s="77" t="s">
        <v>334</v>
      </c>
      <c r="G8" s="79">
        <v>11.4</v>
      </c>
      <c r="H8" s="79">
        <v>11.1</v>
      </c>
      <c r="I8" s="80">
        <v>10.9</v>
      </c>
      <c r="J8" s="77" t="s">
        <v>279</v>
      </c>
      <c r="K8" s="81">
        <v>0.45</v>
      </c>
    </row>
    <row r="9" spans="1:14" ht="17.649999999999999">
      <c r="A9" s="16" t="s">
        <v>335</v>
      </c>
      <c r="C9" s="77" t="s">
        <v>317</v>
      </c>
      <c r="D9" s="78" t="s">
        <v>336</v>
      </c>
      <c r="F9" s="77" t="s">
        <v>337</v>
      </c>
      <c r="G9" s="79">
        <v>11.4</v>
      </c>
      <c r="H9" s="79">
        <v>11.1</v>
      </c>
      <c r="I9" s="80">
        <v>10.9</v>
      </c>
      <c r="J9" s="77" t="s">
        <v>280</v>
      </c>
      <c r="K9" s="81">
        <v>0.55000000000000004</v>
      </c>
    </row>
    <row r="10" spans="1:14" ht="17.649999999999999">
      <c r="A10" s="16" t="s">
        <v>338</v>
      </c>
      <c r="C10" s="77" t="s">
        <v>317</v>
      </c>
      <c r="D10" s="78" t="s">
        <v>339</v>
      </c>
      <c r="F10" s="77" t="s">
        <v>340</v>
      </c>
      <c r="G10" s="79">
        <v>11.4</v>
      </c>
      <c r="H10" s="79">
        <v>11.1</v>
      </c>
      <c r="I10" s="80">
        <v>10.9</v>
      </c>
      <c r="J10" s="77" t="s">
        <v>282</v>
      </c>
      <c r="K10" s="81">
        <v>0.45</v>
      </c>
    </row>
    <row r="11" spans="1:14" ht="17.649999999999999">
      <c r="A11" s="16" t="s">
        <v>341</v>
      </c>
      <c r="C11" s="77" t="s">
        <v>317</v>
      </c>
      <c r="D11" s="78" t="s">
        <v>342</v>
      </c>
      <c r="F11" s="77" t="s">
        <v>343</v>
      </c>
      <c r="G11" s="79">
        <v>11.4</v>
      </c>
      <c r="H11" s="79">
        <v>11.1</v>
      </c>
      <c r="I11" s="80">
        <v>10.9</v>
      </c>
      <c r="J11" s="77" t="s">
        <v>284</v>
      </c>
      <c r="K11" s="81">
        <v>0.45</v>
      </c>
    </row>
    <row r="12" spans="1:14" ht="17.649999999999999">
      <c r="A12" s="16" t="s">
        <v>344</v>
      </c>
      <c r="C12" s="77" t="s">
        <v>317</v>
      </c>
      <c r="D12" s="78" t="s">
        <v>345</v>
      </c>
      <c r="F12" s="77" t="s">
        <v>346</v>
      </c>
      <c r="G12" s="79">
        <v>11.4</v>
      </c>
      <c r="H12" s="79">
        <v>11.1</v>
      </c>
      <c r="I12" s="80">
        <v>10.9</v>
      </c>
      <c r="J12" s="77" t="s">
        <v>285</v>
      </c>
      <c r="K12" s="81">
        <v>0.55000000000000004</v>
      </c>
    </row>
    <row r="13" spans="1:14" ht="17.649999999999999">
      <c r="A13" s="16" t="s">
        <v>347</v>
      </c>
      <c r="C13" s="77" t="s">
        <v>317</v>
      </c>
      <c r="D13" s="78" t="s">
        <v>348</v>
      </c>
      <c r="F13" s="77" t="s">
        <v>349</v>
      </c>
      <c r="G13" s="79">
        <v>11.4</v>
      </c>
      <c r="H13" s="79">
        <v>11.1</v>
      </c>
      <c r="I13" s="80">
        <v>10.9</v>
      </c>
      <c r="J13" s="77" t="s">
        <v>287</v>
      </c>
      <c r="K13" s="81">
        <v>0.55000000000000004</v>
      </c>
    </row>
    <row r="14" spans="1:14" ht="17.649999999999999">
      <c r="A14" s="16" t="s">
        <v>350</v>
      </c>
      <c r="C14" s="77" t="s">
        <v>317</v>
      </c>
      <c r="D14" s="78" t="s">
        <v>351</v>
      </c>
      <c r="F14" s="77" t="s">
        <v>352</v>
      </c>
      <c r="G14" s="79">
        <v>11.4</v>
      </c>
      <c r="H14" s="79">
        <v>11.1</v>
      </c>
      <c r="I14" s="80">
        <v>10.9</v>
      </c>
      <c r="J14" s="77" t="s">
        <v>289</v>
      </c>
      <c r="K14" s="81">
        <v>0.55000000000000004</v>
      </c>
    </row>
    <row r="15" spans="1:14" ht="17.649999999999999">
      <c r="A15" s="16" t="s">
        <v>4</v>
      </c>
      <c r="C15" s="77" t="s">
        <v>317</v>
      </c>
      <c r="D15" s="78" t="s">
        <v>353</v>
      </c>
      <c r="F15" s="77" t="s">
        <v>354</v>
      </c>
      <c r="G15" s="79">
        <v>11.4</v>
      </c>
      <c r="H15" s="79">
        <v>11.1</v>
      </c>
      <c r="I15" s="80">
        <v>10.9</v>
      </c>
      <c r="J15" s="77" t="s">
        <v>290</v>
      </c>
      <c r="K15" s="81">
        <v>0.45</v>
      </c>
    </row>
    <row r="16" spans="1:14" ht="17.649999999999999">
      <c r="A16" s="16" t="s">
        <v>355</v>
      </c>
      <c r="C16" s="77" t="s">
        <v>317</v>
      </c>
      <c r="D16" s="78" t="s">
        <v>356</v>
      </c>
      <c r="F16" s="77" t="s">
        <v>357</v>
      </c>
      <c r="G16" s="79">
        <v>11.4</v>
      </c>
      <c r="H16" s="79">
        <v>11.1</v>
      </c>
      <c r="I16" s="80">
        <v>10.9</v>
      </c>
      <c r="J16" s="77" t="s">
        <v>292</v>
      </c>
      <c r="K16" s="81">
        <v>0.45</v>
      </c>
    </row>
    <row r="17" spans="1:11" ht="17.649999999999999">
      <c r="A17" s="16" t="s">
        <v>358</v>
      </c>
      <c r="C17" s="77" t="s">
        <v>317</v>
      </c>
      <c r="D17" s="78" t="s">
        <v>359</v>
      </c>
      <c r="F17" s="77" t="s">
        <v>360</v>
      </c>
      <c r="G17" s="79">
        <v>11.4</v>
      </c>
      <c r="H17" s="79">
        <v>11.1</v>
      </c>
      <c r="I17" s="80">
        <v>10.9</v>
      </c>
      <c r="J17" s="77" t="s">
        <v>293</v>
      </c>
      <c r="K17" s="81">
        <v>0.45</v>
      </c>
    </row>
    <row r="18" spans="1:11" ht="17.649999999999999">
      <c r="A18" s="16" t="s">
        <v>361</v>
      </c>
      <c r="C18" s="77" t="s">
        <v>317</v>
      </c>
      <c r="D18" s="78" t="s">
        <v>362</v>
      </c>
      <c r="F18" s="77" t="s">
        <v>363</v>
      </c>
      <c r="G18" s="79">
        <v>11.4</v>
      </c>
      <c r="H18" s="79">
        <v>11.1</v>
      </c>
      <c r="I18" s="80">
        <v>10.9</v>
      </c>
      <c r="J18" s="77" t="s">
        <v>294</v>
      </c>
      <c r="K18" s="81">
        <v>0.55000000000000004</v>
      </c>
    </row>
    <row r="19" spans="1:11" ht="17.649999999999999">
      <c r="A19" s="16" t="s">
        <v>364</v>
      </c>
      <c r="C19" s="77" t="s">
        <v>317</v>
      </c>
      <c r="D19" s="78" t="s">
        <v>365</v>
      </c>
      <c r="F19" s="77" t="s">
        <v>366</v>
      </c>
      <c r="G19" s="79">
        <v>11.4</v>
      </c>
      <c r="H19" s="79">
        <v>11.1</v>
      </c>
      <c r="I19" s="80">
        <v>10.9</v>
      </c>
      <c r="J19" s="77" t="s">
        <v>296</v>
      </c>
      <c r="K19" s="81">
        <v>0.45</v>
      </c>
    </row>
    <row r="20" spans="1:11" ht="17.649999999999999">
      <c r="A20" s="16" t="s">
        <v>367</v>
      </c>
      <c r="C20" s="77" t="s">
        <v>317</v>
      </c>
      <c r="D20" s="78" t="s">
        <v>368</v>
      </c>
      <c r="F20" s="77" t="s">
        <v>369</v>
      </c>
      <c r="G20" s="79">
        <v>11.4</v>
      </c>
      <c r="H20" s="79">
        <v>11.1</v>
      </c>
      <c r="I20" s="80">
        <v>10.9</v>
      </c>
      <c r="J20" s="77" t="s">
        <v>297</v>
      </c>
      <c r="K20" s="81">
        <v>0.45</v>
      </c>
    </row>
    <row r="21" spans="1:11" ht="17.649999999999999">
      <c r="A21" s="16" t="s">
        <v>370</v>
      </c>
      <c r="C21" s="77" t="s">
        <v>317</v>
      </c>
      <c r="D21" s="78" t="s">
        <v>371</v>
      </c>
      <c r="F21" s="77" t="s">
        <v>372</v>
      </c>
      <c r="G21" s="79">
        <v>11.4</v>
      </c>
      <c r="H21" s="79">
        <v>11.1</v>
      </c>
      <c r="I21" s="80">
        <v>10.9</v>
      </c>
      <c r="J21" s="77" t="s">
        <v>373</v>
      </c>
      <c r="K21" s="81">
        <v>0.45</v>
      </c>
    </row>
    <row r="22" spans="1:11" ht="17.649999999999999">
      <c r="A22" s="16" t="s">
        <v>374</v>
      </c>
      <c r="C22" s="77" t="s">
        <v>317</v>
      </c>
      <c r="D22" s="78" t="s">
        <v>375</v>
      </c>
      <c r="F22" s="77" t="s">
        <v>376</v>
      </c>
      <c r="G22" s="79">
        <v>11.4</v>
      </c>
      <c r="H22" s="79">
        <v>11.1</v>
      </c>
      <c r="I22" s="80">
        <v>10.9</v>
      </c>
      <c r="J22" s="77" t="s">
        <v>299</v>
      </c>
      <c r="K22" s="81">
        <v>0.45</v>
      </c>
    </row>
    <row r="23" spans="1:11" ht="17.649999999999999">
      <c r="A23" s="16" t="s">
        <v>377</v>
      </c>
      <c r="C23" s="77" t="s">
        <v>317</v>
      </c>
      <c r="D23" s="78" t="s">
        <v>378</v>
      </c>
      <c r="F23" s="77" t="s">
        <v>379</v>
      </c>
      <c r="G23" s="79">
        <v>11.4</v>
      </c>
      <c r="H23" s="79">
        <v>11.1</v>
      </c>
      <c r="I23" s="80">
        <v>10.9</v>
      </c>
      <c r="J23" s="77" t="s">
        <v>301</v>
      </c>
      <c r="K23" s="81">
        <v>0.45</v>
      </c>
    </row>
    <row r="24" spans="1:11" ht="18" thickBot="1">
      <c r="A24" s="16" t="s">
        <v>380</v>
      </c>
      <c r="C24" s="77" t="s">
        <v>317</v>
      </c>
      <c r="D24" s="78" t="s">
        <v>381</v>
      </c>
      <c r="F24" s="77" t="s">
        <v>382</v>
      </c>
      <c r="G24" s="79">
        <v>11.4</v>
      </c>
      <c r="H24" s="79">
        <v>11.1</v>
      </c>
      <c r="I24" s="80">
        <v>10.9</v>
      </c>
      <c r="J24" s="136" t="s">
        <v>302</v>
      </c>
      <c r="K24" s="137">
        <v>0.45</v>
      </c>
    </row>
    <row r="25" spans="1:11" ht="17.649999999999999">
      <c r="A25" s="16" t="s">
        <v>383</v>
      </c>
      <c r="C25" s="77" t="s">
        <v>317</v>
      </c>
      <c r="D25" s="78" t="s">
        <v>384</v>
      </c>
      <c r="F25" s="77" t="s">
        <v>385</v>
      </c>
      <c r="G25" s="79">
        <v>11.4</v>
      </c>
      <c r="H25" s="79">
        <v>11.1</v>
      </c>
      <c r="I25" s="80">
        <v>10.9</v>
      </c>
      <c r="J25" s="72" t="s">
        <v>304</v>
      </c>
      <c r="K25" s="76">
        <v>0.7</v>
      </c>
    </row>
    <row r="26" spans="1:11" ht="18"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6.899999999999999"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1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1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B5" sqref="B5:F5"/>
    </sheetView>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7" t="s">
        <v>2285</v>
      </c>
      <c r="O1" s="1137"/>
      <c r="P1" s="1137"/>
      <c r="Q1" s="1137"/>
      <c r="R1" s="1137"/>
      <c r="S1" s="1137"/>
      <c r="T1" s="1137"/>
      <c r="U1" s="1137"/>
      <c r="V1" s="1137"/>
      <c r="W1" s="1137"/>
      <c r="X1" s="1137"/>
      <c r="Y1" s="1137"/>
      <c r="Z1" s="1137"/>
      <c r="AA1" s="1137"/>
      <c r="AB1" s="1137"/>
      <c r="AC1" s="1137"/>
      <c r="AD1" s="1137"/>
      <c r="AE1" s="1137"/>
      <c r="AF1" s="985" t="s">
        <v>25</v>
      </c>
      <c r="AG1" s="985"/>
      <c r="AH1" s="985"/>
      <c r="AI1" s="986" t="str">
        <f>IF(G5="","",G5)</f>
        <v/>
      </c>
      <c r="AJ1" s="986"/>
      <c r="AK1" s="986"/>
      <c r="AL1" s="986"/>
      <c r="AM1" s="986"/>
      <c r="AN1" s="986"/>
      <c r="AO1" s="986"/>
      <c r="AP1" s="986"/>
      <c r="AS1" s="1173" t="str">
        <f>B9&amp;G9&amp;L9</f>
        <v/>
      </c>
      <c r="AT1" s="1174"/>
      <c r="AU1" s="1174"/>
      <c r="AV1" s="1174"/>
      <c r="AW1" s="1174"/>
      <c r="AX1" s="1174"/>
      <c r="AY1" s="1174"/>
      <c r="AZ1" s="1174"/>
      <c r="BA1" s="1174"/>
      <c r="BB1" s="1174"/>
      <c r="BC1" s="1174"/>
      <c r="BD1" s="1174"/>
      <c r="BE1" s="1175"/>
      <c r="BF1" s="1172" t="str">
        <f>IFERROR(VLOOKUP(Y5,【参考】数式用!$AJ$2:$AK$24,2,FALSE),"")</f>
        <v/>
      </c>
      <c r="BG1" s="1172"/>
      <c r="BH1" s="1172"/>
      <c r="BI1" s="1172"/>
      <c r="BJ1" s="1172"/>
      <c r="BK1" s="1172"/>
      <c r="BL1" s="1172"/>
      <c r="BM1" s="1172"/>
      <c r="BN1" s="1172"/>
      <c r="BO1" s="1172"/>
      <c r="BP1" s="1172"/>
      <c r="CE1" s="174" t="s">
        <v>2374</v>
      </c>
    </row>
    <row r="2" spans="1:88" s="175" customFormat="1" ht="19.5" customHeight="1" thickBot="1">
      <c r="C2" s="173"/>
      <c r="D2" s="173"/>
      <c r="E2" s="173"/>
      <c r="F2" s="173"/>
      <c r="G2" s="173"/>
      <c r="H2" s="173"/>
      <c r="I2" s="173"/>
      <c r="J2" s="173"/>
      <c r="K2" s="173"/>
      <c r="L2" s="173"/>
      <c r="M2" s="173"/>
      <c r="N2" s="1137"/>
      <c r="O2" s="1137"/>
      <c r="P2" s="1137"/>
      <c r="Q2" s="1137"/>
      <c r="R2" s="1137"/>
      <c r="S2" s="1137"/>
      <c r="T2" s="1137"/>
      <c r="U2" s="1137"/>
      <c r="V2" s="1137"/>
      <c r="W2" s="1137"/>
      <c r="X2" s="1137"/>
      <c r="Y2" s="1137"/>
      <c r="Z2" s="1137"/>
      <c r="AA2" s="1137"/>
      <c r="AB2" s="1137"/>
      <c r="AC2" s="1137"/>
      <c r="AD2" s="1137"/>
      <c r="AE2" s="1137"/>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221"/>
      <c r="C5" s="1221"/>
      <c r="D5" s="1221"/>
      <c r="E5" s="1221"/>
      <c r="F5" s="1221"/>
      <c r="G5" s="1123"/>
      <c r="H5" s="1123"/>
      <c r="I5" s="1123"/>
      <c r="J5" s="1124"/>
      <c r="K5" s="1124"/>
      <c r="L5" s="1124"/>
      <c r="M5" s="1125"/>
      <c r="N5" s="1125"/>
      <c r="O5" s="1125"/>
      <c r="P5" s="1126" t="str">
        <f>IF(Y5="","",IFERROR(INDEX(【参考】数式用3!$G$3:$I$451,MATCH(M5,【参考】数式用3!$F$3:$F$451,0),MATCH(VLOOKUP(Y5,【参考】数式用3!$J$2:$K$26,2,FALSE),【参考】数式用3!$G$2:$I$2,0)),10))</f>
        <v/>
      </c>
      <c r="Q5" s="1127"/>
      <c r="R5" s="1127"/>
      <c r="S5" s="1128"/>
      <c r="T5" s="1129"/>
      <c r="U5" s="1129"/>
      <c r="V5" s="1129"/>
      <c r="W5" s="1129"/>
      <c r="X5" s="1130"/>
      <c r="Y5" s="1144"/>
      <c r="Z5" s="1144"/>
      <c r="AA5" s="1144"/>
      <c r="AB5" s="1144"/>
      <c r="AC5" s="1144"/>
      <c r="AD5" s="1144"/>
      <c r="AE5" s="1150"/>
      <c r="AF5" s="1151"/>
      <c r="AG5" s="1151"/>
      <c r="AH5" s="1152"/>
      <c r="AI5" s="1150"/>
      <c r="AJ5" s="1151"/>
      <c r="AK5" s="1151"/>
      <c r="AL5" s="1152"/>
      <c r="AM5" s="1153">
        <f>AE5-AI5</f>
        <v>0</v>
      </c>
      <c r="AN5" s="1154"/>
      <c r="AO5" s="1154"/>
      <c r="AP5" s="1155"/>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1" t="str">
        <f>IFERROR(IF(VLOOKUP(AS1,【参考】数式用2!E6:L23,3,FALSE)="","",VLOOKUP(AS1,【参考】数式用2!E6:L23,3,FALSE)),"")</f>
        <v/>
      </c>
      <c r="W8" s="1132"/>
      <c r="X8" s="1132"/>
      <c r="Y8" s="1132"/>
      <c r="Z8" s="1133"/>
      <c r="AA8" s="1146" t="str">
        <f>IFERROR(VLOOKUP(AS1,【参考】数式用2!E6:L23,4,FALSE),"")</f>
        <v/>
      </c>
      <c r="AB8" s="1146"/>
      <c r="AC8" s="1146"/>
      <c r="AD8" s="1146"/>
      <c r="AE8" s="1146"/>
      <c r="AF8" s="1146"/>
      <c r="AG8" s="1146"/>
      <c r="AH8" s="1146"/>
      <c r="AI8" s="1146"/>
      <c r="AJ8" s="1146"/>
      <c r="AK8" s="1146"/>
      <c r="AL8" s="1146"/>
      <c r="AM8" s="1146"/>
      <c r="AN8" s="1146"/>
      <c r="AO8" s="1146"/>
      <c r="AP8" s="1147"/>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4" t="str">
        <f>IFERROR(VLOOKUP(Y5,【参考】数式用!$A$5:$AB$27,MATCH(V8,【参考】数式用!$B$4:$AB$4,0)+1,FALSE),"")</f>
        <v/>
      </c>
      <c r="W9" s="1135"/>
      <c r="X9" s="1135"/>
      <c r="Y9" s="1135"/>
      <c r="Z9" s="1136"/>
      <c r="AA9" s="1148"/>
      <c r="AB9" s="1148"/>
      <c r="AC9" s="1148"/>
      <c r="AD9" s="1148"/>
      <c r="AE9" s="1148"/>
      <c r="AF9" s="1148"/>
      <c r="AG9" s="1148"/>
      <c r="AH9" s="1148"/>
      <c r="AI9" s="1148"/>
      <c r="AJ9" s="1148"/>
      <c r="AK9" s="1148"/>
      <c r="AL9" s="1148"/>
      <c r="AM9" s="1148"/>
      <c r="AN9" s="1148"/>
      <c r="AO9" s="1148"/>
      <c r="AP9" s="1149"/>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6" t="str">
        <f>IFERROR(VLOOKUP(AS1,【参考】数式用2!E6:L23,6,FALSE),"")</f>
        <v/>
      </c>
      <c r="AB11" s="1146"/>
      <c r="AC11" s="1146"/>
      <c r="AD11" s="1146"/>
      <c r="AE11" s="1146"/>
      <c r="AF11" s="1146"/>
      <c r="AG11" s="1146"/>
      <c r="AH11" s="1146"/>
      <c r="AI11" s="1146"/>
      <c r="AJ11" s="1146"/>
      <c r="AK11" s="1146"/>
      <c r="AL11" s="1146"/>
      <c r="AM11" s="1146"/>
      <c r="AN11" s="1146"/>
      <c r="AO11" s="1146"/>
      <c r="AP11" s="1147"/>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0" t="str">
        <f>IFERROR(VLOOKUP(Y5,【参考】数式用!$A$5:$AB$27,MATCH(V11,【参考】数式用!$B$4:$AB$4,0)+1,FALSE),"")</f>
        <v/>
      </c>
      <c r="W12" s="1140"/>
      <c r="X12" s="1140"/>
      <c r="Y12" s="1140"/>
      <c r="Z12" s="1140"/>
      <c r="AA12" s="1148"/>
      <c r="AB12" s="1148"/>
      <c r="AC12" s="1148"/>
      <c r="AD12" s="1148"/>
      <c r="AE12" s="1148"/>
      <c r="AF12" s="1148"/>
      <c r="AG12" s="1148"/>
      <c r="AH12" s="1148"/>
      <c r="AI12" s="1148"/>
      <c r="AJ12" s="1148"/>
      <c r="AK12" s="1148"/>
      <c r="AL12" s="1148"/>
      <c r="AM12" s="1148"/>
      <c r="AN12" s="1148"/>
      <c r="AO12" s="1148"/>
      <c r="AP12" s="1149"/>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6" t="str">
        <f>IFERROR(VLOOKUP(AS1,【参考】数式用2!E6:L23,8,FALSE),"")</f>
        <v/>
      </c>
      <c r="AB14" s="1146"/>
      <c r="AC14" s="1146"/>
      <c r="AD14" s="1146"/>
      <c r="AE14" s="1146"/>
      <c r="AF14" s="1146"/>
      <c r="AG14" s="1146"/>
      <c r="AH14" s="1146"/>
      <c r="AI14" s="1146"/>
      <c r="AJ14" s="1146"/>
      <c r="AK14" s="1146"/>
      <c r="AL14" s="1146"/>
      <c r="AM14" s="1146"/>
      <c r="AN14" s="1146"/>
      <c r="AO14" s="1146"/>
      <c r="AP14" s="1147"/>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1"/>
      <c r="AB15" s="1142"/>
      <c r="AC15" s="1142"/>
      <c r="AD15" s="1142"/>
      <c r="AE15" s="1142"/>
      <c r="AF15" s="1142"/>
      <c r="AG15" s="1142"/>
      <c r="AH15" s="1142"/>
      <c r="AI15" s="1142"/>
      <c r="AJ15" s="1142"/>
      <c r="AK15" s="1142"/>
      <c r="AL15" s="1142"/>
      <c r="AM15" s="1142"/>
      <c r="AN15" s="1142"/>
      <c r="AO15" s="1142"/>
      <c r="AP15" s="1157"/>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8"/>
      <c r="AB16" s="1159"/>
      <c r="AC16" s="1159"/>
      <c r="AD16" s="1159"/>
      <c r="AE16" s="1159"/>
      <c r="AF16" s="1159"/>
      <c r="AG16" s="1159"/>
      <c r="AH16" s="1159"/>
      <c r="AI16" s="1159"/>
      <c r="AJ16" s="1159"/>
      <c r="AK16" s="1159"/>
      <c r="AL16" s="1159"/>
      <c r="AM16" s="1159"/>
      <c r="AN16" s="1159"/>
      <c r="AO16" s="1159"/>
      <c r="AP16" s="1160"/>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1"/>
      <c r="H25" s="1142"/>
      <c r="I25" s="1142"/>
      <c r="J25" s="1142"/>
      <c r="K25" s="1142"/>
      <c r="L25" s="1142"/>
      <c r="M25" s="1142"/>
      <c r="N25" s="1142"/>
      <c r="O25" s="1142"/>
      <c r="P25" s="1142"/>
      <c r="Q25" s="1142"/>
      <c r="R25" s="1142"/>
      <c r="S25" s="1142"/>
      <c r="T25" s="1143"/>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2"/>
      <c r="H29" s="1142"/>
      <c r="I29" s="1142"/>
      <c r="J29" s="1142"/>
      <c r="K29" s="1142"/>
      <c r="L29" s="1142"/>
      <c r="M29" s="1142"/>
      <c r="N29" s="1142"/>
      <c r="O29" s="1142"/>
      <c r="P29" s="1142"/>
      <c r="Q29" s="1142"/>
      <c r="R29" s="1142"/>
      <c r="S29" s="1142"/>
      <c r="T29" s="1143"/>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2" t="s">
        <v>17</v>
      </c>
      <c r="AE33" s="1162"/>
      <c r="AF33" s="1162"/>
      <c r="AG33" s="1162"/>
      <c r="AH33" s="1162"/>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1" t="s">
        <v>2258</v>
      </c>
      <c r="H36" s="1161"/>
      <c r="I36" s="1161"/>
      <c r="J36" s="1161"/>
      <c r="K36" s="1161"/>
      <c r="L36" s="1161"/>
      <c r="M36" s="1161"/>
      <c r="N36" s="1161"/>
      <c r="O36" s="1161"/>
      <c r="P36" s="1161"/>
      <c r="Q36" s="1161"/>
      <c r="R36" s="1161"/>
      <c r="S36" s="1161"/>
      <c r="T36" s="1161"/>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1"/>
      <c r="H37" s="1161"/>
      <c r="I37" s="1161"/>
      <c r="J37" s="1161"/>
      <c r="K37" s="1161"/>
      <c r="L37" s="1161"/>
      <c r="M37" s="1161"/>
      <c r="N37" s="1161"/>
      <c r="O37" s="1161"/>
      <c r="P37" s="1161"/>
      <c r="Q37" s="1161"/>
      <c r="R37" s="1161"/>
      <c r="S37" s="1161"/>
      <c r="T37" s="1161"/>
      <c r="U37" s="218"/>
      <c r="V37" s="219" t="str">
        <f>IFERROR(IF(G9="特定加算なし","✓",""),"")</f>
        <v/>
      </c>
      <c r="W37" s="1029" t="s">
        <v>15</v>
      </c>
      <c r="X37" s="1030"/>
      <c r="Y37" s="1030"/>
      <c r="Z37" s="1031"/>
      <c r="AA37" s="1022"/>
      <c r="AB37" s="1023"/>
      <c r="AC37" s="1177" t="s">
        <v>2360</v>
      </c>
      <c r="AD37" s="1178"/>
      <c r="AE37" s="1178"/>
      <c r="AF37" s="1178"/>
      <c r="AG37" s="1179"/>
      <c r="AH37" s="1180"/>
      <c r="AI37" s="1022"/>
      <c r="AJ37" s="1023"/>
      <c r="AK37" s="1177" t="s">
        <v>2360</v>
      </c>
      <c r="AL37" s="1178"/>
      <c r="AM37" s="1178"/>
      <c r="AN37" s="1178"/>
      <c r="AO37" s="1179"/>
      <c r="AP37" s="1180"/>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1"/>
      <c r="H38" s="1161"/>
      <c r="I38" s="1161"/>
      <c r="J38" s="1161"/>
      <c r="K38" s="1161"/>
      <c r="L38" s="1161"/>
      <c r="M38" s="1161"/>
      <c r="N38" s="1161"/>
      <c r="O38" s="1161"/>
      <c r="P38" s="1161"/>
      <c r="Q38" s="1161"/>
      <c r="R38" s="1161"/>
      <c r="S38" s="1161"/>
      <c r="T38" s="1161"/>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39" t="str">
        <f>AS48&amp;AW48&amp;BA48</f>
        <v>特定加算なし</v>
      </c>
      <c r="BF48" s="1139"/>
      <c r="BG48" s="1139"/>
      <c r="BH48" s="1139"/>
      <c r="BI48" s="1139"/>
      <c r="BJ48" s="1139"/>
      <c r="BK48" s="1139"/>
      <c r="BL48" s="1139"/>
      <c r="BM48" s="1139"/>
      <c r="BN48" s="1139"/>
      <c r="BO48" s="1139"/>
      <c r="BP48" s="1139"/>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6" t="str">
        <f>IFERROR(VLOOKUP(BE48,【参考】数式用2!E6:F23,2,FALSE),"")</f>
        <v/>
      </c>
      <c r="AD49" s="1167"/>
      <c r="AE49" s="1167"/>
      <c r="AF49" s="1167"/>
      <c r="AG49" s="1167"/>
      <c r="AH49" s="1168"/>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5"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4" t="str">
        <f>IFERROR("("&amp;TEXT(AC51/AD53,"#,##0円")&amp;"/月)","")</f>
        <v/>
      </c>
      <c r="AD52" s="1165"/>
      <c r="AE52" s="1165"/>
      <c r="AF52" s="1165"/>
      <c r="AG52" s="1165"/>
      <c r="AH52" s="1145"/>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9" t="s">
        <v>239</v>
      </c>
      <c r="V56" s="1139"/>
      <c r="W56" s="1139"/>
      <c r="X56" s="1139"/>
      <c r="Y56" s="1139"/>
      <c r="Z56" s="1139"/>
      <c r="AA56" s="245"/>
      <c r="AB56" s="249"/>
      <c r="AC56" s="1139" t="str">
        <f>IF(F15=4,"R6.4～R6.5",IF(F15=5,"R6.5",""))</f>
        <v>R6.4～R6.5</v>
      </c>
      <c r="AD56" s="1139"/>
      <c r="AE56" s="1139"/>
      <c r="AF56" s="1139"/>
      <c r="AG56" s="1139"/>
      <c r="AH56" s="1139"/>
      <c r="AI56" s="250"/>
      <c r="AJ56" s="249"/>
      <c r="AK56" s="1139" t="str">
        <f>IF(OR(F15=4,F15=5),"R6.6","R"&amp;D15&amp;"."&amp;F15)&amp;"～R"&amp;K15&amp;"."&amp;M15</f>
        <v>R6.6～R7.3</v>
      </c>
      <c r="AL56" s="1139"/>
      <c r="AM56" s="1139"/>
      <c r="AN56" s="1139"/>
      <c r="AO56" s="1139"/>
      <c r="AP56" s="1139"/>
      <c r="AQ56" s="245"/>
      <c r="AR56" s="245"/>
      <c r="AS56" s="1163" t="s">
        <v>2404</v>
      </c>
      <c r="AT56" s="1163"/>
      <c r="AU56" s="1163"/>
      <c r="AV56" s="1163"/>
      <c r="AW56" s="1163" t="s">
        <v>2403</v>
      </c>
      <c r="AX56" s="1163"/>
      <c r="AY56" s="1163"/>
      <c r="AZ56" s="1163"/>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6"/>
      <c r="AT57" s="1176"/>
      <c r="AU57" s="1176"/>
      <c r="AV57" s="1176"/>
      <c r="AW57" s="1169"/>
      <c r="AX57" s="1169"/>
      <c r="AY57" s="1169"/>
      <c r="AZ57" s="1169"/>
      <c r="BP57" s="251"/>
      <c r="BR57" s="251"/>
      <c r="BS57" s="251"/>
      <c r="BT57" s="251"/>
      <c r="BU57" s="251"/>
      <c r="BV57" s="251"/>
      <c r="BW57" s="251"/>
      <c r="BX57" s="251"/>
      <c r="BY57" s="251"/>
      <c r="BZ57" s="251"/>
      <c r="CA57" s="251"/>
      <c r="CB57" s="251"/>
      <c r="CC57" s="251"/>
      <c r="CD57" s="251"/>
      <c r="CE57" s="251"/>
      <c r="CF57" s="251"/>
      <c r="CH57" s="254"/>
    </row>
    <row r="58" spans="2:86" ht="15.95" customHeight="1">
      <c r="U58" s="1138" t="s">
        <v>2199</v>
      </c>
      <c r="V58" s="1138"/>
      <c r="W58" s="1138"/>
      <c r="X58" s="1138"/>
      <c r="Y58" s="1138"/>
      <c r="Z58" s="252" t="str">
        <f>IF(AND(B9&lt;&gt;"処遇加算なし",F15=4),IF(V24="✓",1,IF(V25="✓",2,IF(V26="✓",3,""))),"")</f>
        <v/>
      </c>
      <c r="AA58" s="245"/>
      <c r="AB58" s="249"/>
      <c r="AC58" s="1138" t="s">
        <v>2199</v>
      </c>
      <c r="AD58" s="1138"/>
      <c r="AE58" s="1138"/>
      <c r="AF58" s="1138"/>
      <c r="AG58" s="1138"/>
      <c r="AH58" s="534">
        <f>IF(AND(F15&lt;&gt;4,F15&lt;&gt;5),0,IF(AU8="○",1,3))</f>
        <v>3</v>
      </c>
      <c r="AI58" s="253"/>
      <c r="AJ58" s="249"/>
      <c r="AK58" s="1138" t="s">
        <v>2199</v>
      </c>
      <c r="AL58" s="1138"/>
      <c r="AM58" s="1138"/>
      <c r="AN58" s="1138"/>
      <c r="AO58" s="1138"/>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8" t="s">
        <v>2200</v>
      </c>
      <c r="V59" s="1138"/>
      <c r="W59" s="1138"/>
      <c r="X59" s="1138"/>
      <c r="Y59" s="1138"/>
      <c r="Z59" s="252" t="str">
        <f>IF(AND(B9&lt;&gt;"処遇加算なし",F15=4),IF(V28="✓",1,IF(V29="✓",2,IF(V30="✓",3,""))),"")</f>
        <v/>
      </c>
      <c r="AA59" s="245"/>
      <c r="AB59" s="249"/>
      <c r="AC59" s="1138" t="s">
        <v>2200</v>
      </c>
      <c r="AD59" s="1138"/>
      <c r="AE59" s="1138"/>
      <c r="AF59" s="1138"/>
      <c r="AG59" s="1138"/>
      <c r="AH59" s="534">
        <f>IF(AND(F15&lt;&gt;4,F15&lt;&gt;5),0,IF(AV8="○",1,3))</f>
        <v>3</v>
      </c>
      <c r="AI59" s="253"/>
      <c r="AJ59" s="249"/>
      <c r="AK59" s="1138" t="s">
        <v>2200</v>
      </c>
      <c r="AL59" s="1138"/>
      <c r="AM59" s="1138"/>
      <c r="AN59" s="1138"/>
      <c r="AO59" s="1138"/>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8" t="s">
        <v>2201</v>
      </c>
      <c r="V60" s="1138"/>
      <c r="W60" s="1138"/>
      <c r="X60" s="1138"/>
      <c r="Y60" s="1138"/>
      <c r="Z60" s="252" t="str">
        <f>IF(AND(B9&lt;&gt;"処遇加算なし",F15=4),IF(V32="✓",1,IF(V33="✓",2,"")),"")</f>
        <v/>
      </c>
      <c r="AA60" s="245"/>
      <c r="AB60" s="249"/>
      <c r="AC60" s="1138" t="s">
        <v>2201</v>
      </c>
      <c r="AD60" s="1138"/>
      <c r="AE60" s="1138"/>
      <c r="AF60" s="1138"/>
      <c r="AG60" s="1138"/>
      <c r="AH60" s="534">
        <f>IF(AND(F15&lt;&gt;4,F15&lt;&gt;5),0,IF(AW8="○",1,3))</f>
        <v>3</v>
      </c>
      <c r="AI60" s="253"/>
      <c r="AJ60" s="249"/>
      <c r="AK60" s="1138" t="s">
        <v>2201</v>
      </c>
      <c r="AL60" s="1138"/>
      <c r="AM60" s="1138"/>
      <c r="AN60" s="1138"/>
      <c r="AO60" s="1138"/>
      <c r="AP60" s="534">
        <f>IF(AW8="○",1,3)</f>
        <v>3</v>
      </c>
      <c r="AQ60" s="245"/>
      <c r="AR60" s="245"/>
      <c r="AS60" s="1170" t="str">
        <f>IF(OR(AND(Z60=1,AH60=3),AND(Z60=1,AP60=3)),"○","")</f>
        <v/>
      </c>
      <c r="AT60" s="1170"/>
      <c r="AU60" s="1170"/>
      <c r="AV60" s="1170"/>
      <c r="AW60" s="1170" t="str">
        <f>IF(OR(AND(Z60=1,AH60=2),AND(Z60=1,AP60=2)),"○","")</f>
        <v/>
      </c>
      <c r="AX60" s="1170"/>
      <c r="AY60" s="1170"/>
      <c r="AZ60" s="1170"/>
      <c r="BP60" s="251"/>
      <c r="BR60" s="251"/>
      <c r="BS60" s="251"/>
      <c r="BT60" s="251"/>
      <c r="BU60" s="251"/>
      <c r="BV60" s="251"/>
      <c r="BW60" s="251"/>
      <c r="BX60" s="251"/>
      <c r="BY60" s="251"/>
      <c r="BZ60" s="251"/>
      <c r="CA60" s="251"/>
      <c r="CB60" s="251"/>
      <c r="CC60" s="251"/>
      <c r="CD60" s="251"/>
      <c r="CE60" s="251"/>
      <c r="CF60" s="251"/>
      <c r="CH60" s="254"/>
    </row>
    <row r="61" spans="2:86" ht="15.95" customHeight="1">
      <c r="U61" s="1138" t="s">
        <v>2202</v>
      </c>
      <c r="V61" s="1138"/>
      <c r="W61" s="1138"/>
      <c r="X61" s="1138"/>
      <c r="Y61" s="1138"/>
      <c r="Z61" s="252" t="str">
        <f>IF(AND(B9&lt;&gt;"処遇加算なし",F15=4),IF(V36="✓",1,IF(V37="✓",2,"")),"")</f>
        <v/>
      </c>
      <c r="AA61" s="245"/>
      <c r="AB61" s="249"/>
      <c r="AC61" s="1138" t="s">
        <v>2202</v>
      </c>
      <c r="AD61" s="1138"/>
      <c r="AE61" s="1138"/>
      <c r="AF61" s="1138"/>
      <c r="AG61" s="1138"/>
      <c r="AH61" s="534">
        <f>IF(AND(F15&lt;&gt;4,F15&lt;&gt;5),0,IF(AX8="○",1,2))</f>
        <v>2</v>
      </c>
      <c r="AI61" s="253"/>
      <c r="AJ61" s="249"/>
      <c r="AK61" s="1138" t="s">
        <v>2202</v>
      </c>
      <c r="AL61" s="1138"/>
      <c r="AM61" s="1138"/>
      <c r="AN61" s="1138"/>
      <c r="AO61" s="1138"/>
      <c r="AP61" s="534">
        <f>IF(AX8="○",1,2)</f>
        <v>2</v>
      </c>
      <c r="AQ61" s="245"/>
      <c r="AR61" s="245"/>
      <c r="AS61" s="1015" t="str">
        <f>IF(OR(AND(Z61=1,AH61=2),AND(Z61=1,AP61=2)),"○","")</f>
        <v/>
      </c>
      <c r="AT61" s="1015"/>
      <c r="AU61" s="1015"/>
      <c r="AV61" s="1015"/>
      <c r="AW61" s="1171" t="str">
        <f>IF(OR((AD61-AL61)&lt;0,(AD61-AT61)&lt;0),"!","")</f>
        <v/>
      </c>
      <c r="AX61" s="1171"/>
      <c r="AY61" s="1171"/>
      <c r="AZ61" s="1171"/>
      <c r="BP61" s="251"/>
      <c r="BR61" s="251"/>
      <c r="BS61" s="251"/>
      <c r="BT61" s="251"/>
      <c r="BU61" s="251"/>
      <c r="BV61" s="251"/>
      <c r="BW61" s="251"/>
      <c r="BX61" s="251"/>
      <c r="BY61" s="251"/>
      <c r="BZ61" s="251"/>
      <c r="CA61" s="251"/>
      <c r="CB61" s="251"/>
      <c r="CC61" s="251"/>
      <c r="CD61" s="251"/>
      <c r="CE61" s="251"/>
      <c r="CF61" s="251"/>
      <c r="CH61" s="254"/>
    </row>
    <row r="62" spans="2:86" ht="15.95" customHeight="1">
      <c r="U62" s="1138" t="s">
        <v>2203</v>
      </c>
      <c r="V62" s="1138"/>
      <c r="W62" s="1138"/>
      <c r="X62" s="1138"/>
      <c r="Y62" s="1138"/>
      <c r="Z62" s="252" t="str">
        <f>IF(AND(B9&lt;&gt;"処遇加算なし",F15=4),IF(V40="✓",1,IF(V41="✓",2,"")),"")</f>
        <v/>
      </c>
      <c r="AA62" s="245"/>
      <c r="AB62" s="249"/>
      <c r="AC62" s="1138" t="s">
        <v>2203</v>
      </c>
      <c r="AD62" s="1138"/>
      <c r="AE62" s="1138"/>
      <c r="AF62" s="1138"/>
      <c r="AG62" s="1138"/>
      <c r="AH62" s="534">
        <f>IF(AND(F15&lt;&gt;4,F15&lt;&gt;5),0,IF(AY8="○",1,2))</f>
        <v>2</v>
      </c>
      <c r="AI62" s="253"/>
      <c r="AJ62" s="249"/>
      <c r="AK62" s="1138" t="s">
        <v>2203</v>
      </c>
      <c r="AL62" s="1138"/>
      <c r="AM62" s="1138"/>
      <c r="AN62" s="1138"/>
      <c r="AO62" s="1138"/>
      <c r="AP62" s="534">
        <f>IF(AY8="○",1,2)</f>
        <v>2</v>
      </c>
      <c r="AQ62" s="245"/>
      <c r="AR62" s="245"/>
      <c r="AS62" s="1015" t="str">
        <f>IF(OR(AND(Z62=1,AH62=2),AND(Z62=1,AP62=2)),"○","")</f>
        <v/>
      </c>
      <c r="AT62" s="1015"/>
      <c r="AU62" s="1015"/>
      <c r="AV62" s="1015"/>
      <c r="AW62" s="1171" t="str">
        <f>IF(OR((AD62-AL62)&lt;0,(AD62-AT62)&lt;0),"!","")</f>
        <v/>
      </c>
      <c r="AX62" s="1171"/>
      <c r="AY62" s="1171"/>
      <c r="AZ62" s="1171"/>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1" t="str">
        <f>IF(OR((AD63-AL63)&lt;0,(AD63-AT63)&lt;0),"!","")</f>
        <v/>
      </c>
      <c r="AX63" s="1171"/>
      <c r="AY63" s="1171"/>
      <c r="AZ63" s="1171"/>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election activeCell="B5" sqref="B5:F5"/>
    </sheetView>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7" t="s">
        <v>2407</v>
      </c>
      <c r="O1" s="1137"/>
      <c r="P1" s="1137"/>
      <c r="Q1" s="1137"/>
      <c r="R1" s="1137"/>
      <c r="S1" s="1137"/>
      <c r="T1" s="1137"/>
      <c r="U1" s="1137"/>
      <c r="V1" s="1137"/>
      <c r="W1" s="1137"/>
      <c r="X1" s="1137"/>
      <c r="Y1" s="1137"/>
      <c r="Z1" s="1137"/>
      <c r="AA1" s="1137"/>
      <c r="AB1" s="1137"/>
      <c r="AC1" s="1137"/>
      <c r="AD1" s="1137"/>
      <c r="AE1" s="1137"/>
      <c r="AF1" s="985" t="s">
        <v>25</v>
      </c>
      <c r="AG1" s="985"/>
      <c r="AH1" s="985"/>
      <c r="AI1" s="986" t="str">
        <f>IF(G5="","",G5)</f>
        <v/>
      </c>
      <c r="AJ1" s="986"/>
      <c r="AK1" s="986"/>
      <c r="AL1" s="986"/>
      <c r="AM1" s="986"/>
      <c r="AN1" s="986"/>
      <c r="AO1" s="986"/>
      <c r="AP1" s="986"/>
      <c r="AS1" s="1173" t="str">
        <f>B9&amp;G9&amp;L9</f>
        <v/>
      </c>
      <c r="AT1" s="1174"/>
      <c r="AU1" s="1174"/>
      <c r="AV1" s="1174"/>
      <c r="AW1" s="1174"/>
      <c r="AX1" s="1174"/>
      <c r="AY1" s="1174"/>
      <c r="AZ1" s="1174"/>
      <c r="BA1" s="1174"/>
      <c r="BB1" s="1174"/>
      <c r="BC1" s="1174"/>
      <c r="BD1" s="1174"/>
      <c r="BE1" s="1175"/>
      <c r="BF1" s="1172" t="str">
        <f>IFERROR(VLOOKUP(Y5,【参考】数式用!$AJ$2:$AK$24,2,FALSE),"")</f>
        <v/>
      </c>
      <c r="BG1" s="1172"/>
      <c r="BH1" s="1172"/>
      <c r="BI1" s="1172"/>
      <c r="BJ1" s="1172"/>
      <c r="BK1" s="1172"/>
      <c r="BL1" s="1172"/>
      <c r="BM1" s="1172"/>
      <c r="BN1" s="1172"/>
      <c r="BO1" s="1172"/>
      <c r="BP1" s="1172"/>
      <c r="CE1" s="174" t="s">
        <v>2374</v>
      </c>
    </row>
    <row r="2" spans="1:88" s="175" customFormat="1" ht="19.5" customHeight="1" thickBot="1">
      <c r="C2" s="173"/>
      <c r="D2" s="173"/>
      <c r="E2" s="173"/>
      <c r="F2" s="173"/>
      <c r="G2" s="173"/>
      <c r="H2" s="173"/>
      <c r="I2" s="173"/>
      <c r="J2" s="173"/>
      <c r="K2" s="173"/>
      <c r="L2" s="173"/>
      <c r="M2" s="173"/>
      <c r="N2" s="1137"/>
      <c r="O2" s="1137"/>
      <c r="P2" s="1137"/>
      <c r="Q2" s="1137"/>
      <c r="R2" s="1137"/>
      <c r="S2" s="1137"/>
      <c r="T2" s="1137"/>
      <c r="U2" s="1137"/>
      <c r="V2" s="1137"/>
      <c r="W2" s="1137"/>
      <c r="X2" s="1137"/>
      <c r="Y2" s="1137"/>
      <c r="Z2" s="1137"/>
      <c r="AA2" s="1137"/>
      <c r="AB2" s="1137"/>
      <c r="AC2" s="1137"/>
      <c r="AD2" s="1137"/>
      <c r="AE2" s="113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221"/>
      <c r="C5" s="1221"/>
      <c r="D5" s="1221"/>
      <c r="E5" s="1221"/>
      <c r="F5" s="1221"/>
      <c r="G5" s="1123"/>
      <c r="H5" s="1123"/>
      <c r="I5" s="1123"/>
      <c r="J5" s="1124"/>
      <c r="K5" s="1124"/>
      <c r="L5" s="1124"/>
      <c r="M5" s="1125"/>
      <c r="N5" s="1125"/>
      <c r="O5" s="1125"/>
      <c r="P5" s="1126" t="str">
        <f>IF(Y5="","",IFERROR(INDEX(【参考】数式用3!$G$3:$I$451,MATCH(M5,【参考】数式用3!$F$3:$F$451,0),MATCH(VLOOKUP(Y5,【参考】数式用3!$J$2:$K$26,2,FALSE),【参考】数式用3!$G$2:$I$2,0)),10))</f>
        <v/>
      </c>
      <c r="Q5" s="1127"/>
      <c r="R5" s="1127"/>
      <c r="S5" s="1128"/>
      <c r="T5" s="1129"/>
      <c r="U5" s="1129"/>
      <c r="V5" s="1129"/>
      <c r="W5" s="1129"/>
      <c r="X5" s="1130"/>
      <c r="Y5" s="1144"/>
      <c r="Z5" s="1144"/>
      <c r="AA5" s="1144"/>
      <c r="AB5" s="1144"/>
      <c r="AC5" s="1144"/>
      <c r="AD5" s="1144"/>
      <c r="AE5" s="1150"/>
      <c r="AF5" s="1151"/>
      <c r="AG5" s="1151"/>
      <c r="AH5" s="1152"/>
      <c r="AI5" s="1150"/>
      <c r="AJ5" s="1151"/>
      <c r="AK5" s="1151"/>
      <c r="AL5" s="1152"/>
      <c r="AM5" s="1153">
        <f>AE5-AI5</f>
        <v>0</v>
      </c>
      <c r="AN5" s="1154"/>
      <c r="AO5" s="1154"/>
      <c r="AP5" s="1155"/>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1" t="str">
        <f>IFERROR(IF(VLOOKUP(AS1,【参考】数式用2!E6:L23,3,FALSE)="","",VLOOKUP(AS1,【参考】数式用2!E6:L23,3,FALSE)),"")</f>
        <v/>
      </c>
      <c r="W8" s="1132"/>
      <c r="X8" s="1132"/>
      <c r="Y8" s="1132"/>
      <c r="Z8" s="1133"/>
      <c r="AA8" s="1146" t="str">
        <f>IFERROR(VLOOKUP(AS1,【参考】数式用2!E6:L23,4,FALSE),"")</f>
        <v/>
      </c>
      <c r="AB8" s="1146"/>
      <c r="AC8" s="1146"/>
      <c r="AD8" s="1146"/>
      <c r="AE8" s="1146"/>
      <c r="AF8" s="1146"/>
      <c r="AG8" s="1146"/>
      <c r="AH8" s="1146"/>
      <c r="AI8" s="1146"/>
      <c r="AJ8" s="1146"/>
      <c r="AK8" s="1146"/>
      <c r="AL8" s="1146"/>
      <c r="AM8" s="1146"/>
      <c r="AN8" s="1146"/>
      <c r="AO8" s="1146"/>
      <c r="AP8" s="1147"/>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4" t="str">
        <f>IFERROR(VLOOKUP(Y5,【参考】数式用!$A$5:$AB$27,MATCH(V8,【参考】数式用!$B$4:$AB$4,0)+1,FALSE),"")</f>
        <v/>
      </c>
      <c r="W9" s="1135"/>
      <c r="X9" s="1135"/>
      <c r="Y9" s="1135"/>
      <c r="Z9" s="1136"/>
      <c r="AA9" s="1148"/>
      <c r="AB9" s="1148"/>
      <c r="AC9" s="1148"/>
      <c r="AD9" s="1148"/>
      <c r="AE9" s="1148"/>
      <c r="AF9" s="1148"/>
      <c r="AG9" s="1148"/>
      <c r="AH9" s="1148"/>
      <c r="AI9" s="1148"/>
      <c r="AJ9" s="1148"/>
      <c r="AK9" s="1148"/>
      <c r="AL9" s="1148"/>
      <c r="AM9" s="1148"/>
      <c r="AN9" s="1148"/>
      <c r="AO9" s="1148"/>
      <c r="AP9" s="1149"/>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6" t="str">
        <f>IFERROR(VLOOKUP(AS1,【参考】数式用2!E6:L23,6,FALSE),"")</f>
        <v/>
      </c>
      <c r="AB11" s="1146"/>
      <c r="AC11" s="1146"/>
      <c r="AD11" s="1146"/>
      <c r="AE11" s="1146"/>
      <c r="AF11" s="1146"/>
      <c r="AG11" s="1146"/>
      <c r="AH11" s="1146"/>
      <c r="AI11" s="1146"/>
      <c r="AJ11" s="1146"/>
      <c r="AK11" s="1146"/>
      <c r="AL11" s="1146"/>
      <c r="AM11" s="1146"/>
      <c r="AN11" s="1146"/>
      <c r="AO11" s="1146"/>
      <c r="AP11" s="1147"/>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0" t="str">
        <f>IFERROR(VLOOKUP(Y5,【参考】数式用!$A$5:$AB$27,MATCH(V11,【参考】数式用!$B$4:$AB$4,0)+1,FALSE),"")</f>
        <v/>
      </c>
      <c r="W12" s="1140"/>
      <c r="X12" s="1140"/>
      <c r="Y12" s="1140"/>
      <c r="Z12" s="1140"/>
      <c r="AA12" s="1148"/>
      <c r="AB12" s="1148"/>
      <c r="AC12" s="1148"/>
      <c r="AD12" s="1148"/>
      <c r="AE12" s="1148"/>
      <c r="AF12" s="1148"/>
      <c r="AG12" s="1148"/>
      <c r="AH12" s="1148"/>
      <c r="AI12" s="1148"/>
      <c r="AJ12" s="1148"/>
      <c r="AK12" s="1148"/>
      <c r="AL12" s="1148"/>
      <c r="AM12" s="1148"/>
      <c r="AN12" s="1148"/>
      <c r="AO12" s="1148"/>
      <c r="AP12" s="1149"/>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6" t="str">
        <f>IFERROR(VLOOKUP(AS1,【参考】数式用2!E6:L23,8,FALSE),"")</f>
        <v/>
      </c>
      <c r="AB14" s="1146"/>
      <c r="AC14" s="1146"/>
      <c r="AD14" s="1146"/>
      <c r="AE14" s="1146"/>
      <c r="AF14" s="1146"/>
      <c r="AG14" s="1146"/>
      <c r="AH14" s="1146"/>
      <c r="AI14" s="1146"/>
      <c r="AJ14" s="1146"/>
      <c r="AK14" s="1146"/>
      <c r="AL14" s="1146"/>
      <c r="AM14" s="1146"/>
      <c r="AN14" s="1146"/>
      <c r="AO14" s="1146"/>
      <c r="AP14" s="1147"/>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1"/>
      <c r="AB15" s="1142"/>
      <c r="AC15" s="1142"/>
      <c r="AD15" s="1142"/>
      <c r="AE15" s="1142"/>
      <c r="AF15" s="1142"/>
      <c r="AG15" s="1142"/>
      <c r="AH15" s="1142"/>
      <c r="AI15" s="1142"/>
      <c r="AJ15" s="1142"/>
      <c r="AK15" s="1142"/>
      <c r="AL15" s="1142"/>
      <c r="AM15" s="1142"/>
      <c r="AN15" s="1142"/>
      <c r="AO15" s="1142"/>
      <c r="AP15" s="1157"/>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8"/>
      <c r="AB16" s="1159"/>
      <c r="AC16" s="1159"/>
      <c r="AD16" s="1159"/>
      <c r="AE16" s="1159"/>
      <c r="AF16" s="1159"/>
      <c r="AG16" s="1159"/>
      <c r="AH16" s="1159"/>
      <c r="AI16" s="1159"/>
      <c r="AJ16" s="1159"/>
      <c r="AK16" s="1159"/>
      <c r="AL16" s="1159"/>
      <c r="AM16" s="1159"/>
      <c r="AN16" s="1159"/>
      <c r="AO16" s="1159"/>
      <c r="AP16" s="1160"/>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1"/>
      <c r="H25" s="1142"/>
      <c r="I25" s="1142"/>
      <c r="J25" s="1142"/>
      <c r="K25" s="1142"/>
      <c r="L25" s="1142"/>
      <c r="M25" s="1142"/>
      <c r="N25" s="1142"/>
      <c r="O25" s="1142"/>
      <c r="P25" s="1142"/>
      <c r="Q25" s="1142"/>
      <c r="R25" s="1142"/>
      <c r="S25" s="1142"/>
      <c r="T25" s="1143"/>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2"/>
      <c r="H29" s="1142"/>
      <c r="I29" s="1142"/>
      <c r="J29" s="1142"/>
      <c r="K29" s="1142"/>
      <c r="L29" s="1142"/>
      <c r="M29" s="1142"/>
      <c r="N29" s="1142"/>
      <c r="O29" s="1142"/>
      <c r="P29" s="1142"/>
      <c r="Q29" s="1142"/>
      <c r="R29" s="1142"/>
      <c r="S29" s="1142"/>
      <c r="T29" s="1143"/>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2" t="s">
        <v>17</v>
      </c>
      <c r="AE33" s="1162"/>
      <c r="AF33" s="1162"/>
      <c r="AG33" s="1162"/>
      <c r="AH33" s="1162"/>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1" t="s">
        <v>2258</v>
      </c>
      <c r="H36" s="1161"/>
      <c r="I36" s="1161"/>
      <c r="J36" s="1161"/>
      <c r="K36" s="1161"/>
      <c r="L36" s="1161"/>
      <c r="M36" s="1161"/>
      <c r="N36" s="1161"/>
      <c r="O36" s="1161"/>
      <c r="P36" s="1161"/>
      <c r="Q36" s="1161"/>
      <c r="R36" s="1161"/>
      <c r="S36" s="1161"/>
      <c r="T36" s="1161"/>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1"/>
      <c r="H37" s="1161"/>
      <c r="I37" s="1161"/>
      <c r="J37" s="1161"/>
      <c r="K37" s="1161"/>
      <c r="L37" s="1161"/>
      <c r="M37" s="1161"/>
      <c r="N37" s="1161"/>
      <c r="O37" s="1161"/>
      <c r="P37" s="1161"/>
      <c r="Q37" s="1161"/>
      <c r="R37" s="1161"/>
      <c r="S37" s="1161"/>
      <c r="T37" s="1161"/>
      <c r="U37" s="218"/>
      <c r="V37" s="526" t="str">
        <f>IFERROR(IF(G9="特定加算なし","✓",""),"")</f>
        <v/>
      </c>
      <c r="W37" s="1029" t="s">
        <v>15</v>
      </c>
      <c r="X37" s="1030"/>
      <c r="Y37" s="1030"/>
      <c r="Z37" s="1031"/>
      <c r="AA37" s="1022"/>
      <c r="AB37" s="1023"/>
      <c r="AC37" s="1177" t="s">
        <v>2360</v>
      </c>
      <c r="AD37" s="1178"/>
      <c r="AE37" s="1178"/>
      <c r="AF37" s="1178"/>
      <c r="AG37" s="1179"/>
      <c r="AH37" s="1180"/>
      <c r="AI37" s="1022"/>
      <c r="AJ37" s="1023"/>
      <c r="AK37" s="1177" t="s">
        <v>2360</v>
      </c>
      <c r="AL37" s="1178"/>
      <c r="AM37" s="1178"/>
      <c r="AN37" s="1178"/>
      <c r="AO37" s="1179"/>
      <c r="AP37" s="1180"/>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1"/>
      <c r="H38" s="1161"/>
      <c r="I38" s="1161"/>
      <c r="J38" s="1161"/>
      <c r="K38" s="1161"/>
      <c r="L38" s="1161"/>
      <c r="M38" s="1161"/>
      <c r="N38" s="1161"/>
      <c r="O38" s="1161"/>
      <c r="P38" s="1161"/>
      <c r="Q38" s="1161"/>
      <c r="R38" s="1161"/>
      <c r="S38" s="1161"/>
      <c r="T38" s="1161"/>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39" t="str">
        <f>AS48&amp;AW48&amp;BA48</f>
        <v>特定加算なし</v>
      </c>
      <c r="BF48" s="1139"/>
      <c r="BG48" s="1139"/>
      <c r="BH48" s="1139"/>
      <c r="BI48" s="1139"/>
      <c r="BJ48" s="1139"/>
      <c r="BK48" s="1139"/>
      <c r="BL48" s="1139"/>
      <c r="BM48" s="1139"/>
      <c r="BN48" s="1139"/>
      <c r="BO48" s="1139"/>
      <c r="BP48" s="1139"/>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6" t="str">
        <f>IFERROR(VLOOKUP(BE48,【参考】数式用2!E6:F23,2,FALSE),"")</f>
        <v/>
      </c>
      <c r="AD49" s="1167"/>
      <c r="AE49" s="1167"/>
      <c r="AF49" s="1167"/>
      <c r="AG49" s="1167"/>
      <c r="AH49" s="1168"/>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5"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4" t="str">
        <f>IFERROR("("&amp;TEXT(AC51/AD53,"#,##0円")&amp;"/月)","")</f>
        <v/>
      </c>
      <c r="AD52" s="1165"/>
      <c r="AE52" s="1165"/>
      <c r="AF52" s="1165"/>
      <c r="AG52" s="1165"/>
      <c r="AH52" s="1145"/>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9" t="s">
        <v>239</v>
      </c>
      <c r="V56" s="1139"/>
      <c r="W56" s="1139"/>
      <c r="X56" s="1139"/>
      <c r="Y56" s="1139"/>
      <c r="Z56" s="1139"/>
      <c r="AA56" s="245"/>
      <c r="AB56" s="249"/>
      <c r="AC56" s="1139" t="str">
        <f>IF(F15=4,"R6.4～R6.5",IF(F15=5,"R6.5",""))</f>
        <v>R6.4～R6.5</v>
      </c>
      <c r="AD56" s="1139"/>
      <c r="AE56" s="1139"/>
      <c r="AF56" s="1139"/>
      <c r="AG56" s="1139"/>
      <c r="AH56" s="1139"/>
      <c r="AI56" s="250"/>
      <c r="AJ56" s="249"/>
      <c r="AK56" s="1139" t="str">
        <f>IF(OR(F15=4,F15=5),"R6.6","R"&amp;D15&amp;"."&amp;F15)&amp;"～R"&amp;K15&amp;"."&amp;M15</f>
        <v>R6.6～R7.3</v>
      </c>
      <c r="AL56" s="1139"/>
      <c r="AM56" s="1139"/>
      <c r="AN56" s="1139"/>
      <c r="AO56" s="1139"/>
      <c r="AP56" s="1139"/>
      <c r="AQ56" s="245"/>
      <c r="AR56" s="245"/>
      <c r="AS56" s="1163" t="s">
        <v>2404</v>
      </c>
      <c r="AT56" s="1163"/>
      <c r="AU56" s="1163"/>
      <c r="AV56" s="1163"/>
      <c r="AW56" s="1163" t="s">
        <v>2403</v>
      </c>
      <c r="AX56" s="1163"/>
      <c r="AY56" s="1163"/>
      <c r="AZ56" s="1163"/>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6"/>
      <c r="AT57" s="1176"/>
      <c r="AU57" s="1176"/>
      <c r="AV57" s="1176"/>
      <c r="AW57" s="1169"/>
      <c r="AX57" s="1169"/>
      <c r="AY57" s="1169"/>
      <c r="AZ57" s="1169"/>
      <c r="BP57" s="251"/>
      <c r="BR57" s="251"/>
      <c r="BS57" s="251"/>
      <c r="BT57" s="251"/>
      <c r="BU57" s="251"/>
      <c r="BV57" s="251"/>
      <c r="BW57" s="251"/>
      <c r="BX57" s="251"/>
      <c r="BY57" s="251"/>
      <c r="BZ57" s="251"/>
      <c r="CA57" s="251"/>
      <c r="CB57" s="251"/>
      <c r="CC57" s="251"/>
      <c r="CD57" s="251"/>
      <c r="CE57" s="251"/>
      <c r="CF57" s="251"/>
      <c r="CH57" s="254"/>
    </row>
    <row r="58" spans="2:86" ht="15.95" customHeight="1">
      <c r="U58" s="1138" t="s">
        <v>2199</v>
      </c>
      <c r="V58" s="1138"/>
      <c r="W58" s="1138"/>
      <c r="X58" s="1138"/>
      <c r="Y58" s="1138"/>
      <c r="Z58" s="527" t="str">
        <f>IF(AND(B9&lt;&gt;"処遇加算なし",F15=4),IF(V24="✓",1,IF(V25="✓",2,IF(V26="✓",3,""))),"")</f>
        <v/>
      </c>
      <c r="AA58" s="245"/>
      <c r="AB58" s="249"/>
      <c r="AC58" s="1138" t="s">
        <v>2199</v>
      </c>
      <c r="AD58" s="1138"/>
      <c r="AE58" s="1138"/>
      <c r="AF58" s="1138"/>
      <c r="AG58" s="1138"/>
      <c r="AH58" s="534">
        <f>IF(AND(F15&lt;&gt;4,F15&lt;&gt;5),0,IF(AU8="○",1,3))</f>
        <v>3</v>
      </c>
      <c r="AI58" s="253"/>
      <c r="AJ58" s="249"/>
      <c r="AK58" s="1138" t="s">
        <v>2199</v>
      </c>
      <c r="AL58" s="1138"/>
      <c r="AM58" s="1138"/>
      <c r="AN58" s="1138"/>
      <c r="AO58" s="1138"/>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8" t="s">
        <v>2200</v>
      </c>
      <c r="V59" s="1138"/>
      <c r="W59" s="1138"/>
      <c r="X59" s="1138"/>
      <c r="Y59" s="1138"/>
      <c r="Z59" s="527" t="str">
        <f>IF(AND(B9&lt;&gt;"処遇加算なし",F15=4),IF(V28="✓",1,IF(V29="✓",2,IF(V30="✓",3,""))),"")</f>
        <v/>
      </c>
      <c r="AA59" s="245"/>
      <c r="AB59" s="249"/>
      <c r="AC59" s="1138" t="s">
        <v>2200</v>
      </c>
      <c r="AD59" s="1138"/>
      <c r="AE59" s="1138"/>
      <c r="AF59" s="1138"/>
      <c r="AG59" s="1138"/>
      <c r="AH59" s="534">
        <f>IF(AND(F15&lt;&gt;4,F15&lt;&gt;5),0,IF(AV8="○",1,3))</f>
        <v>3</v>
      </c>
      <c r="AI59" s="253"/>
      <c r="AJ59" s="249"/>
      <c r="AK59" s="1138" t="s">
        <v>2200</v>
      </c>
      <c r="AL59" s="1138"/>
      <c r="AM59" s="1138"/>
      <c r="AN59" s="1138"/>
      <c r="AO59" s="1138"/>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8" t="s">
        <v>2201</v>
      </c>
      <c r="V60" s="1138"/>
      <c r="W60" s="1138"/>
      <c r="X60" s="1138"/>
      <c r="Y60" s="1138"/>
      <c r="Z60" s="527" t="str">
        <f>IF(AND(B9&lt;&gt;"処遇加算なし",F15=4),IF(V32="✓",1,IF(V33="✓",2,"")),"")</f>
        <v/>
      </c>
      <c r="AA60" s="245"/>
      <c r="AB60" s="249"/>
      <c r="AC60" s="1138" t="s">
        <v>2201</v>
      </c>
      <c r="AD60" s="1138"/>
      <c r="AE60" s="1138"/>
      <c r="AF60" s="1138"/>
      <c r="AG60" s="1138"/>
      <c r="AH60" s="534">
        <f>IF(AND(F15&lt;&gt;4,F15&lt;&gt;5),0,IF(AW8="○",1,3))</f>
        <v>3</v>
      </c>
      <c r="AI60" s="253"/>
      <c r="AJ60" s="249"/>
      <c r="AK60" s="1138" t="s">
        <v>2201</v>
      </c>
      <c r="AL60" s="1138"/>
      <c r="AM60" s="1138"/>
      <c r="AN60" s="1138"/>
      <c r="AO60" s="1138"/>
      <c r="AP60" s="534">
        <f>IF(AW8="○",1,3)</f>
        <v>3</v>
      </c>
      <c r="AQ60" s="245"/>
      <c r="AR60" s="245"/>
      <c r="AS60" s="1170" t="str">
        <f>IF(OR(AND(Z60=1,AH60=3),AND(Z60=1,AP60=3)),"○","")</f>
        <v/>
      </c>
      <c r="AT60" s="1170"/>
      <c r="AU60" s="1170"/>
      <c r="AV60" s="1170"/>
      <c r="AW60" s="1170" t="str">
        <f>IF(OR(AND(Z60=1,AH60=2),AND(Z60=1,AP60=2)),"○","")</f>
        <v/>
      </c>
      <c r="AX60" s="1170"/>
      <c r="AY60" s="1170"/>
      <c r="AZ60" s="1170"/>
      <c r="BP60" s="251"/>
      <c r="BR60" s="251"/>
      <c r="BS60" s="251"/>
      <c r="BT60" s="251"/>
      <c r="BU60" s="251"/>
      <c r="BV60" s="251"/>
      <c r="BW60" s="251"/>
      <c r="BX60" s="251"/>
      <c r="BY60" s="251"/>
      <c r="BZ60" s="251"/>
      <c r="CA60" s="251"/>
      <c r="CB60" s="251"/>
      <c r="CC60" s="251"/>
      <c r="CD60" s="251"/>
      <c r="CE60" s="251"/>
      <c r="CF60" s="251"/>
      <c r="CH60" s="254"/>
    </row>
    <row r="61" spans="2:86" ht="15.95" customHeight="1">
      <c r="U61" s="1138" t="s">
        <v>2202</v>
      </c>
      <c r="V61" s="1138"/>
      <c r="W61" s="1138"/>
      <c r="X61" s="1138"/>
      <c r="Y61" s="1138"/>
      <c r="Z61" s="527" t="str">
        <f>IF(AND(B9&lt;&gt;"処遇加算なし",F15=4),IF(V36="✓",1,IF(V37="✓",2,"")),"")</f>
        <v/>
      </c>
      <c r="AA61" s="245"/>
      <c r="AB61" s="249"/>
      <c r="AC61" s="1138" t="s">
        <v>2202</v>
      </c>
      <c r="AD61" s="1138"/>
      <c r="AE61" s="1138"/>
      <c r="AF61" s="1138"/>
      <c r="AG61" s="1138"/>
      <c r="AH61" s="534">
        <f>IF(AND(F15&lt;&gt;4,F15&lt;&gt;5),0,IF(AX8="○",1,2))</f>
        <v>2</v>
      </c>
      <c r="AI61" s="253"/>
      <c r="AJ61" s="249"/>
      <c r="AK61" s="1138" t="s">
        <v>2202</v>
      </c>
      <c r="AL61" s="1138"/>
      <c r="AM61" s="1138"/>
      <c r="AN61" s="1138"/>
      <c r="AO61" s="1138"/>
      <c r="AP61" s="534">
        <f>IF(AX8="○",1,2)</f>
        <v>2</v>
      </c>
      <c r="AQ61" s="245"/>
      <c r="AR61" s="245"/>
      <c r="AS61" s="1015" t="str">
        <f>IF(OR(AND(Z61=1,AH61=2),AND(Z61=1,AP61=2)),"○","")</f>
        <v/>
      </c>
      <c r="AT61" s="1015"/>
      <c r="AU61" s="1015"/>
      <c r="AV61" s="1015"/>
      <c r="AW61" s="1171" t="str">
        <f>IF(OR((AD61-AL61)&lt;0,(AD61-AT61)&lt;0),"!","")</f>
        <v/>
      </c>
      <c r="AX61" s="1171"/>
      <c r="AY61" s="1171"/>
      <c r="AZ61" s="1171"/>
      <c r="BP61" s="251"/>
      <c r="BR61" s="251"/>
      <c r="BS61" s="251"/>
      <c r="BT61" s="251"/>
      <c r="BU61" s="251"/>
      <c r="BV61" s="251"/>
      <c r="BW61" s="251"/>
      <c r="BX61" s="251"/>
      <c r="BY61" s="251"/>
      <c r="BZ61" s="251"/>
      <c r="CA61" s="251"/>
      <c r="CB61" s="251"/>
      <c r="CC61" s="251"/>
      <c r="CD61" s="251"/>
      <c r="CE61" s="251"/>
      <c r="CF61" s="251"/>
      <c r="CH61" s="254"/>
    </row>
    <row r="62" spans="2:86" ht="15.95" customHeight="1">
      <c r="U62" s="1138" t="s">
        <v>2203</v>
      </c>
      <c r="V62" s="1138"/>
      <c r="W62" s="1138"/>
      <c r="X62" s="1138"/>
      <c r="Y62" s="1138"/>
      <c r="Z62" s="527" t="str">
        <f>IF(AND(B9&lt;&gt;"処遇加算なし",F15=4),IF(V40="✓",1,IF(V41="✓",2,"")),"")</f>
        <v/>
      </c>
      <c r="AA62" s="245"/>
      <c r="AB62" s="249"/>
      <c r="AC62" s="1138" t="s">
        <v>2203</v>
      </c>
      <c r="AD62" s="1138"/>
      <c r="AE62" s="1138"/>
      <c r="AF62" s="1138"/>
      <c r="AG62" s="1138"/>
      <c r="AH62" s="534">
        <f>IF(AND(F15&lt;&gt;4,F15&lt;&gt;5),0,IF(AY8="○",1,2))</f>
        <v>2</v>
      </c>
      <c r="AI62" s="253"/>
      <c r="AJ62" s="249"/>
      <c r="AK62" s="1138" t="s">
        <v>2203</v>
      </c>
      <c r="AL62" s="1138"/>
      <c r="AM62" s="1138"/>
      <c r="AN62" s="1138"/>
      <c r="AO62" s="1138"/>
      <c r="AP62" s="534">
        <f>IF(AY8="○",1,2)</f>
        <v>2</v>
      </c>
      <c r="AQ62" s="245"/>
      <c r="AR62" s="245"/>
      <c r="AS62" s="1015" t="str">
        <f>IF(OR(AND(Z62=1,AH62=2),AND(Z62=1,AP62=2)),"○","")</f>
        <v/>
      </c>
      <c r="AT62" s="1015"/>
      <c r="AU62" s="1015"/>
      <c r="AV62" s="1015"/>
      <c r="AW62" s="1171" t="str">
        <f>IF(OR((AD62-AL62)&lt;0,(AD62-AT62)&lt;0),"!","")</f>
        <v/>
      </c>
      <c r="AX62" s="1171"/>
      <c r="AY62" s="1171"/>
      <c r="AZ62" s="1171"/>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1" t="str">
        <f>IF(OR((AD63-AL63)&lt;0,(AD63-AT63)&lt;0),"!","")</f>
        <v/>
      </c>
      <c r="AX63" s="1171"/>
      <c r="AY63" s="1171"/>
      <c r="AZ63" s="1171"/>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election activeCell="B5" sqref="B5:F5"/>
    </sheetView>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7" t="s">
        <v>2415</v>
      </c>
      <c r="O1" s="1137"/>
      <c r="P1" s="1137"/>
      <c r="Q1" s="1137"/>
      <c r="R1" s="1137"/>
      <c r="S1" s="1137"/>
      <c r="T1" s="1137"/>
      <c r="U1" s="1137"/>
      <c r="V1" s="1137"/>
      <c r="W1" s="1137"/>
      <c r="X1" s="1137"/>
      <c r="Y1" s="1137"/>
      <c r="Z1" s="1137"/>
      <c r="AA1" s="1137"/>
      <c r="AB1" s="1137"/>
      <c r="AC1" s="1137"/>
      <c r="AD1" s="1137"/>
      <c r="AE1" s="1137"/>
      <c r="AF1" s="985" t="s">
        <v>25</v>
      </c>
      <c r="AG1" s="985"/>
      <c r="AH1" s="985"/>
      <c r="AI1" s="986" t="str">
        <f>IF(G5="","",G5)</f>
        <v/>
      </c>
      <c r="AJ1" s="986"/>
      <c r="AK1" s="986"/>
      <c r="AL1" s="986"/>
      <c r="AM1" s="986"/>
      <c r="AN1" s="986"/>
      <c r="AO1" s="986"/>
      <c r="AP1" s="986"/>
      <c r="AS1" s="1173" t="str">
        <f>B9&amp;G9&amp;L9</f>
        <v/>
      </c>
      <c r="AT1" s="1174"/>
      <c r="AU1" s="1174"/>
      <c r="AV1" s="1174"/>
      <c r="AW1" s="1174"/>
      <c r="AX1" s="1174"/>
      <c r="AY1" s="1174"/>
      <c r="AZ1" s="1174"/>
      <c r="BA1" s="1174"/>
      <c r="BB1" s="1174"/>
      <c r="BC1" s="1174"/>
      <c r="BD1" s="1174"/>
      <c r="BE1" s="1175"/>
      <c r="BF1" s="1172" t="str">
        <f>IFERROR(VLOOKUP(Y5,【参考】数式用!$AJ$2:$AK$24,2,FALSE),"")</f>
        <v/>
      </c>
      <c r="BG1" s="1172"/>
      <c r="BH1" s="1172"/>
      <c r="BI1" s="1172"/>
      <c r="BJ1" s="1172"/>
      <c r="BK1" s="1172"/>
      <c r="BL1" s="1172"/>
      <c r="BM1" s="1172"/>
      <c r="BN1" s="1172"/>
      <c r="BO1" s="1172"/>
      <c r="BP1" s="1172"/>
      <c r="CE1" s="174" t="s">
        <v>2374</v>
      </c>
    </row>
    <row r="2" spans="1:88" s="175" customFormat="1" ht="19.5" customHeight="1" thickBot="1">
      <c r="C2" s="173"/>
      <c r="D2" s="173"/>
      <c r="E2" s="173"/>
      <c r="F2" s="173"/>
      <c r="G2" s="173"/>
      <c r="H2" s="173"/>
      <c r="I2" s="173"/>
      <c r="J2" s="173"/>
      <c r="K2" s="173"/>
      <c r="L2" s="173"/>
      <c r="M2" s="173"/>
      <c r="N2" s="1137"/>
      <c r="O2" s="1137"/>
      <c r="P2" s="1137"/>
      <c r="Q2" s="1137"/>
      <c r="R2" s="1137"/>
      <c r="S2" s="1137"/>
      <c r="T2" s="1137"/>
      <c r="U2" s="1137"/>
      <c r="V2" s="1137"/>
      <c r="W2" s="1137"/>
      <c r="X2" s="1137"/>
      <c r="Y2" s="1137"/>
      <c r="Z2" s="1137"/>
      <c r="AA2" s="1137"/>
      <c r="AB2" s="1137"/>
      <c r="AC2" s="1137"/>
      <c r="AD2" s="1137"/>
      <c r="AE2" s="113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221"/>
      <c r="C5" s="1221"/>
      <c r="D5" s="1221"/>
      <c r="E5" s="1221"/>
      <c r="F5" s="1221"/>
      <c r="G5" s="1123"/>
      <c r="H5" s="1123"/>
      <c r="I5" s="1123"/>
      <c r="J5" s="1124"/>
      <c r="K5" s="1124"/>
      <c r="L5" s="1124"/>
      <c r="M5" s="1125"/>
      <c r="N5" s="1125"/>
      <c r="O5" s="1125"/>
      <c r="P5" s="1126" t="str">
        <f>IF(Y5="","",IFERROR(INDEX(【参考】数式用3!$G$3:$I$451,MATCH(M5,【参考】数式用3!$F$3:$F$451,0),MATCH(VLOOKUP(Y5,【参考】数式用3!$J$2:$K$26,2,FALSE),【参考】数式用3!$G$2:$I$2,0)),10))</f>
        <v/>
      </c>
      <c r="Q5" s="1127"/>
      <c r="R5" s="1127"/>
      <c r="S5" s="1128"/>
      <c r="T5" s="1129"/>
      <c r="U5" s="1129"/>
      <c r="V5" s="1129"/>
      <c r="W5" s="1129"/>
      <c r="X5" s="1130"/>
      <c r="Y5" s="1144"/>
      <c r="Z5" s="1144"/>
      <c r="AA5" s="1144"/>
      <c r="AB5" s="1144"/>
      <c r="AC5" s="1144"/>
      <c r="AD5" s="1144"/>
      <c r="AE5" s="1150"/>
      <c r="AF5" s="1151"/>
      <c r="AG5" s="1151"/>
      <c r="AH5" s="1152"/>
      <c r="AI5" s="1150"/>
      <c r="AJ5" s="1151"/>
      <c r="AK5" s="1151"/>
      <c r="AL5" s="1152"/>
      <c r="AM5" s="1153">
        <f>AE5-AI5</f>
        <v>0</v>
      </c>
      <c r="AN5" s="1154"/>
      <c r="AO5" s="1154"/>
      <c r="AP5" s="1155"/>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1" t="str">
        <f>IFERROR(IF(VLOOKUP(AS1,【参考】数式用2!E6:L23,3,FALSE)="","",VLOOKUP(AS1,【参考】数式用2!E6:L23,3,FALSE)),"")</f>
        <v/>
      </c>
      <c r="W8" s="1132"/>
      <c r="X8" s="1132"/>
      <c r="Y8" s="1132"/>
      <c r="Z8" s="1133"/>
      <c r="AA8" s="1146" t="str">
        <f>IFERROR(VLOOKUP(AS1,【参考】数式用2!E6:L23,4,FALSE),"")</f>
        <v/>
      </c>
      <c r="AB8" s="1146"/>
      <c r="AC8" s="1146"/>
      <c r="AD8" s="1146"/>
      <c r="AE8" s="1146"/>
      <c r="AF8" s="1146"/>
      <c r="AG8" s="1146"/>
      <c r="AH8" s="1146"/>
      <c r="AI8" s="1146"/>
      <c r="AJ8" s="1146"/>
      <c r="AK8" s="1146"/>
      <c r="AL8" s="1146"/>
      <c r="AM8" s="1146"/>
      <c r="AN8" s="1146"/>
      <c r="AO8" s="1146"/>
      <c r="AP8" s="1147"/>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4" t="str">
        <f>IFERROR(VLOOKUP(Y5,【参考】数式用!$A$5:$AB$27,MATCH(V8,【参考】数式用!$B$4:$AB$4,0)+1,FALSE),"")</f>
        <v/>
      </c>
      <c r="W9" s="1135"/>
      <c r="X9" s="1135"/>
      <c r="Y9" s="1135"/>
      <c r="Z9" s="1136"/>
      <c r="AA9" s="1148"/>
      <c r="AB9" s="1148"/>
      <c r="AC9" s="1148"/>
      <c r="AD9" s="1148"/>
      <c r="AE9" s="1148"/>
      <c r="AF9" s="1148"/>
      <c r="AG9" s="1148"/>
      <c r="AH9" s="1148"/>
      <c r="AI9" s="1148"/>
      <c r="AJ9" s="1148"/>
      <c r="AK9" s="1148"/>
      <c r="AL9" s="1148"/>
      <c r="AM9" s="1148"/>
      <c r="AN9" s="1148"/>
      <c r="AO9" s="1148"/>
      <c r="AP9" s="1149"/>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6" t="str">
        <f>IFERROR(VLOOKUP(AS1,【参考】数式用2!E6:L23,6,FALSE),"")</f>
        <v/>
      </c>
      <c r="AB11" s="1146"/>
      <c r="AC11" s="1146"/>
      <c r="AD11" s="1146"/>
      <c r="AE11" s="1146"/>
      <c r="AF11" s="1146"/>
      <c r="AG11" s="1146"/>
      <c r="AH11" s="1146"/>
      <c r="AI11" s="1146"/>
      <c r="AJ11" s="1146"/>
      <c r="AK11" s="1146"/>
      <c r="AL11" s="1146"/>
      <c r="AM11" s="1146"/>
      <c r="AN11" s="1146"/>
      <c r="AO11" s="1146"/>
      <c r="AP11" s="1147"/>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0" t="str">
        <f>IFERROR(VLOOKUP(Y5,【参考】数式用!$A$5:$AB$27,MATCH(V11,【参考】数式用!$B$4:$AB$4,0)+1,FALSE),"")</f>
        <v/>
      </c>
      <c r="W12" s="1140"/>
      <c r="X12" s="1140"/>
      <c r="Y12" s="1140"/>
      <c r="Z12" s="1140"/>
      <c r="AA12" s="1148"/>
      <c r="AB12" s="1148"/>
      <c r="AC12" s="1148"/>
      <c r="AD12" s="1148"/>
      <c r="AE12" s="1148"/>
      <c r="AF12" s="1148"/>
      <c r="AG12" s="1148"/>
      <c r="AH12" s="1148"/>
      <c r="AI12" s="1148"/>
      <c r="AJ12" s="1148"/>
      <c r="AK12" s="1148"/>
      <c r="AL12" s="1148"/>
      <c r="AM12" s="1148"/>
      <c r="AN12" s="1148"/>
      <c r="AO12" s="1148"/>
      <c r="AP12" s="1149"/>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6" t="str">
        <f>IFERROR(VLOOKUP(AS1,【参考】数式用2!E6:L23,8,FALSE),"")</f>
        <v/>
      </c>
      <c r="AB14" s="1146"/>
      <c r="AC14" s="1146"/>
      <c r="AD14" s="1146"/>
      <c r="AE14" s="1146"/>
      <c r="AF14" s="1146"/>
      <c r="AG14" s="1146"/>
      <c r="AH14" s="1146"/>
      <c r="AI14" s="1146"/>
      <c r="AJ14" s="1146"/>
      <c r="AK14" s="1146"/>
      <c r="AL14" s="1146"/>
      <c r="AM14" s="1146"/>
      <c r="AN14" s="1146"/>
      <c r="AO14" s="1146"/>
      <c r="AP14" s="1147"/>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1"/>
      <c r="AB15" s="1142"/>
      <c r="AC15" s="1142"/>
      <c r="AD15" s="1142"/>
      <c r="AE15" s="1142"/>
      <c r="AF15" s="1142"/>
      <c r="AG15" s="1142"/>
      <c r="AH15" s="1142"/>
      <c r="AI15" s="1142"/>
      <c r="AJ15" s="1142"/>
      <c r="AK15" s="1142"/>
      <c r="AL15" s="1142"/>
      <c r="AM15" s="1142"/>
      <c r="AN15" s="1142"/>
      <c r="AO15" s="1142"/>
      <c r="AP15" s="1157"/>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8"/>
      <c r="AB16" s="1159"/>
      <c r="AC16" s="1159"/>
      <c r="AD16" s="1159"/>
      <c r="AE16" s="1159"/>
      <c r="AF16" s="1159"/>
      <c r="AG16" s="1159"/>
      <c r="AH16" s="1159"/>
      <c r="AI16" s="1159"/>
      <c r="AJ16" s="1159"/>
      <c r="AK16" s="1159"/>
      <c r="AL16" s="1159"/>
      <c r="AM16" s="1159"/>
      <c r="AN16" s="1159"/>
      <c r="AO16" s="1159"/>
      <c r="AP16" s="1160"/>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1"/>
      <c r="H25" s="1142"/>
      <c r="I25" s="1142"/>
      <c r="J25" s="1142"/>
      <c r="K25" s="1142"/>
      <c r="L25" s="1142"/>
      <c r="M25" s="1142"/>
      <c r="N25" s="1142"/>
      <c r="O25" s="1142"/>
      <c r="P25" s="1142"/>
      <c r="Q25" s="1142"/>
      <c r="R25" s="1142"/>
      <c r="S25" s="1142"/>
      <c r="T25" s="1143"/>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2"/>
      <c r="H29" s="1142"/>
      <c r="I29" s="1142"/>
      <c r="J29" s="1142"/>
      <c r="K29" s="1142"/>
      <c r="L29" s="1142"/>
      <c r="M29" s="1142"/>
      <c r="N29" s="1142"/>
      <c r="O29" s="1142"/>
      <c r="P29" s="1142"/>
      <c r="Q29" s="1142"/>
      <c r="R29" s="1142"/>
      <c r="S29" s="1142"/>
      <c r="T29" s="1143"/>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2" t="s">
        <v>17</v>
      </c>
      <c r="AE33" s="1162"/>
      <c r="AF33" s="1162"/>
      <c r="AG33" s="1162"/>
      <c r="AH33" s="1162"/>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1" t="s">
        <v>2258</v>
      </c>
      <c r="H36" s="1161"/>
      <c r="I36" s="1161"/>
      <c r="J36" s="1161"/>
      <c r="K36" s="1161"/>
      <c r="L36" s="1161"/>
      <c r="M36" s="1161"/>
      <c r="N36" s="1161"/>
      <c r="O36" s="1161"/>
      <c r="P36" s="1161"/>
      <c r="Q36" s="1161"/>
      <c r="R36" s="1161"/>
      <c r="S36" s="1161"/>
      <c r="T36" s="1161"/>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1"/>
      <c r="H37" s="1161"/>
      <c r="I37" s="1161"/>
      <c r="J37" s="1161"/>
      <c r="K37" s="1161"/>
      <c r="L37" s="1161"/>
      <c r="M37" s="1161"/>
      <c r="N37" s="1161"/>
      <c r="O37" s="1161"/>
      <c r="P37" s="1161"/>
      <c r="Q37" s="1161"/>
      <c r="R37" s="1161"/>
      <c r="S37" s="1161"/>
      <c r="T37" s="1161"/>
      <c r="U37" s="218"/>
      <c r="V37" s="526" t="str">
        <f>IFERROR(IF(G9="特定加算なし","✓",""),"")</f>
        <v/>
      </c>
      <c r="W37" s="1029" t="s">
        <v>15</v>
      </c>
      <c r="X37" s="1030"/>
      <c r="Y37" s="1030"/>
      <c r="Z37" s="1031"/>
      <c r="AA37" s="1022"/>
      <c r="AB37" s="1023"/>
      <c r="AC37" s="1177" t="s">
        <v>2360</v>
      </c>
      <c r="AD37" s="1178"/>
      <c r="AE37" s="1178"/>
      <c r="AF37" s="1178"/>
      <c r="AG37" s="1179"/>
      <c r="AH37" s="1180"/>
      <c r="AI37" s="1022"/>
      <c r="AJ37" s="1023"/>
      <c r="AK37" s="1177" t="s">
        <v>2360</v>
      </c>
      <c r="AL37" s="1178"/>
      <c r="AM37" s="1178"/>
      <c r="AN37" s="1178"/>
      <c r="AO37" s="1179"/>
      <c r="AP37" s="1180"/>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1"/>
      <c r="H38" s="1161"/>
      <c r="I38" s="1161"/>
      <c r="J38" s="1161"/>
      <c r="K38" s="1161"/>
      <c r="L38" s="1161"/>
      <c r="M38" s="1161"/>
      <c r="N38" s="1161"/>
      <c r="O38" s="1161"/>
      <c r="P38" s="1161"/>
      <c r="Q38" s="1161"/>
      <c r="R38" s="1161"/>
      <c r="S38" s="1161"/>
      <c r="T38" s="1161"/>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39" t="str">
        <f>AS48&amp;AW48&amp;BA48</f>
        <v>特定加算なし</v>
      </c>
      <c r="BF48" s="1139"/>
      <c r="BG48" s="1139"/>
      <c r="BH48" s="1139"/>
      <c r="BI48" s="1139"/>
      <c r="BJ48" s="1139"/>
      <c r="BK48" s="1139"/>
      <c r="BL48" s="1139"/>
      <c r="BM48" s="1139"/>
      <c r="BN48" s="1139"/>
      <c r="BO48" s="1139"/>
      <c r="BP48" s="1139"/>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6" t="str">
        <f>IFERROR(VLOOKUP(BE48,【参考】数式用2!E6:F23,2,FALSE),"")</f>
        <v/>
      </c>
      <c r="AD49" s="1167"/>
      <c r="AE49" s="1167"/>
      <c r="AF49" s="1167"/>
      <c r="AG49" s="1167"/>
      <c r="AH49" s="1168"/>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5"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4" t="str">
        <f>IFERROR("("&amp;TEXT(AC51/AD53,"#,##0円")&amp;"/月)","")</f>
        <v/>
      </c>
      <c r="AD52" s="1165"/>
      <c r="AE52" s="1165"/>
      <c r="AF52" s="1165"/>
      <c r="AG52" s="1165"/>
      <c r="AH52" s="1145"/>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9" t="s">
        <v>239</v>
      </c>
      <c r="V56" s="1139"/>
      <c r="W56" s="1139"/>
      <c r="X56" s="1139"/>
      <c r="Y56" s="1139"/>
      <c r="Z56" s="1139"/>
      <c r="AA56" s="245"/>
      <c r="AB56" s="249"/>
      <c r="AC56" s="1139" t="str">
        <f>IF(F15=4,"R6.4～R6.5",IF(F15=5,"R6.5",""))</f>
        <v>R6.4～R6.5</v>
      </c>
      <c r="AD56" s="1139"/>
      <c r="AE56" s="1139"/>
      <c r="AF56" s="1139"/>
      <c r="AG56" s="1139"/>
      <c r="AH56" s="1139"/>
      <c r="AI56" s="250"/>
      <c r="AJ56" s="249"/>
      <c r="AK56" s="1139" t="str">
        <f>IF(OR(F15=4,F15=5),"R6.6","R"&amp;D15&amp;"."&amp;F15)&amp;"～R"&amp;K15&amp;"."&amp;M15</f>
        <v>R6.6～R7.3</v>
      </c>
      <c r="AL56" s="1139"/>
      <c r="AM56" s="1139"/>
      <c r="AN56" s="1139"/>
      <c r="AO56" s="1139"/>
      <c r="AP56" s="1139"/>
      <c r="AQ56" s="245"/>
      <c r="AR56" s="245"/>
      <c r="AS56" s="1163" t="s">
        <v>2404</v>
      </c>
      <c r="AT56" s="1163"/>
      <c r="AU56" s="1163"/>
      <c r="AV56" s="1163"/>
      <c r="AW56" s="1163" t="s">
        <v>2403</v>
      </c>
      <c r="AX56" s="1163"/>
      <c r="AY56" s="1163"/>
      <c r="AZ56" s="1163"/>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6"/>
      <c r="AT57" s="1176"/>
      <c r="AU57" s="1176"/>
      <c r="AV57" s="1176"/>
      <c r="AW57" s="1169"/>
      <c r="AX57" s="1169"/>
      <c r="AY57" s="1169"/>
      <c r="AZ57" s="1169"/>
      <c r="BP57" s="251"/>
      <c r="BR57" s="251"/>
      <c r="BS57" s="251"/>
      <c r="BT57" s="251"/>
      <c r="BU57" s="251"/>
      <c r="BV57" s="251"/>
      <c r="BW57" s="251"/>
      <c r="BX57" s="251"/>
      <c r="BY57" s="251"/>
      <c r="BZ57" s="251"/>
      <c r="CA57" s="251"/>
      <c r="CB57" s="251"/>
      <c r="CC57" s="251"/>
      <c r="CD57" s="251"/>
      <c r="CE57" s="251"/>
      <c r="CF57" s="251"/>
      <c r="CH57" s="254"/>
    </row>
    <row r="58" spans="2:86" ht="15.95" customHeight="1">
      <c r="U58" s="1138" t="s">
        <v>2199</v>
      </c>
      <c r="V58" s="1138"/>
      <c r="W58" s="1138"/>
      <c r="X58" s="1138"/>
      <c r="Y58" s="1138"/>
      <c r="Z58" s="527" t="str">
        <f>IF(AND(B9&lt;&gt;"処遇加算なし",F15=4),IF(V24="✓",1,IF(V25="✓",2,IF(V26="✓",3,""))),"")</f>
        <v/>
      </c>
      <c r="AA58" s="245"/>
      <c r="AB58" s="249"/>
      <c r="AC58" s="1138" t="s">
        <v>2199</v>
      </c>
      <c r="AD58" s="1138"/>
      <c r="AE58" s="1138"/>
      <c r="AF58" s="1138"/>
      <c r="AG58" s="1138"/>
      <c r="AH58" s="534">
        <f>IF(AND(F15&lt;&gt;4,F15&lt;&gt;5),0,IF(AU8="○",1,3))</f>
        <v>3</v>
      </c>
      <c r="AI58" s="253"/>
      <c r="AJ58" s="249"/>
      <c r="AK58" s="1138" t="s">
        <v>2199</v>
      </c>
      <c r="AL58" s="1138"/>
      <c r="AM58" s="1138"/>
      <c r="AN58" s="1138"/>
      <c r="AO58" s="1138"/>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8" t="s">
        <v>2200</v>
      </c>
      <c r="V59" s="1138"/>
      <c r="W59" s="1138"/>
      <c r="X59" s="1138"/>
      <c r="Y59" s="1138"/>
      <c r="Z59" s="527" t="str">
        <f>IF(AND(B9&lt;&gt;"処遇加算なし",F15=4),IF(V28="✓",1,IF(V29="✓",2,IF(V30="✓",3,""))),"")</f>
        <v/>
      </c>
      <c r="AA59" s="245"/>
      <c r="AB59" s="249"/>
      <c r="AC59" s="1138" t="s">
        <v>2200</v>
      </c>
      <c r="AD59" s="1138"/>
      <c r="AE59" s="1138"/>
      <c r="AF59" s="1138"/>
      <c r="AG59" s="1138"/>
      <c r="AH59" s="534">
        <f>IF(AND(F15&lt;&gt;4,F15&lt;&gt;5),0,IF(AV8="○",1,3))</f>
        <v>3</v>
      </c>
      <c r="AI59" s="253"/>
      <c r="AJ59" s="249"/>
      <c r="AK59" s="1138" t="s">
        <v>2200</v>
      </c>
      <c r="AL59" s="1138"/>
      <c r="AM59" s="1138"/>
      <c r="AN59" s="1138"/>
      <c r="AO59" s="1138"/>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8" t="s">
        <v>2201</v>
      </c>
      <c r="V60" s="1138"/>
      <c r="W60" s="1138"/>
      <c r="X60" s="1138"/>
      <c r="Y60" s="1138"/>
      <c r="Z60" s="527" t="str">
        <f>IF(AND(B9&lt;&gt;"処遇加算なし",F15=4),IF(V32="✓",1,IF(V33="✓",2,"")),"")</f>
        <v/>
      </c>
      <c r="AA60" s="245"/>
      <c r="AB60" s="249"/>
      <c r="AC60" s="1138" t="s">
        <v>2201</v>
      </c>
      <c r="AD60" s="1138"/>
      <c r="AE60" s="1138"/>
      <c r="AF60" s="1138"/>
      <c r="AG60" s="1138"/>
      <c r="AH60" s="534">
        <f>IF(AND(F15&lt;&gt;4,F15&lt;&gt;5),0,IF(AW8="○",1,3))</f>
        <v>3</v>
      </c>
      <c r="AI60" s="253"/>
      <c r="AJ60" s="249"/>
      <c r="AK60" s="1138" t="s">
        <v>2201</v>
      </c>
      <c r="AL60" s="1138"/>
      <c r="AM60" s="1138"/>
      <c r="AN60" s="1138"/>
      <c r="AO60" s="1138"/>
      <c r="AP60" s="534">
        <f>IF(AW8="○",1,3)</f>
        <v>3</v>
      </c>
      <c r="AQ60" s="245"/>
      <c r="AR60" s="245"/>
      <c r="AS60" s="1170" t="str">
        <f>IF(OR(AND(Z60=1,AH60=3),AND(Z60=1,AP60=3)),"○","")</f>
        <v/>
      </c>
      <c r="AT60" s="1170"/>
      <c r="AU60" s="1170"/>
      <c r="AV60" s="1170"/>
      <c r="AW60" s="1170" t="str">
        <f>IF(OR(AND(Z60=1,AH60=2),AND(Z60=1,AP60=2)),"○","")</f>
        <v/>
      </c>
      <c r="AX60" s="1170"/>
      <c r="AY60" s="1170"/>
      <c r="AZ60" s="1170"/>
      <c r="BP60" s="251"/>
      <c r="BR60" s="251"/>
      <c r="BS60" s="251"/>
      <c r="BT60" s="251"/>
      <c r="BU60" s="251"/>
      <c r="BV60" s="251"/>
      <c r="BW60" s="251"/>
      <c r="BX60" s="251"/>
      <c r="BY60" s="251"/>
      <c r="BZ60" s="251"/>
      <c r="CA60" s="251"/>
      <c r="CB60" s="251"/>
      <c r="CC60" s="251"/>
      <c r="CD60" s="251"/>
      <c r="CE60" s="251"/>
      <c r="CF60" s="251"/>
      <c r="CH60" s="254"/>
    </row>
    <row r="61" spans="2:86" ht="15.95" customHeight="1">
      <c r="U61" s="1138" t="s">
        <v>2202</v>
      </c>
      <c r="V61" s="1138"/>
      <c r="W61" s="1138"/>
      <c r="X61" s="1138"/>
      <c r="Y61" s="1138"/>
      <c r="Z61" s="527" t="str">
        <f>IF(AND(B9&lt;&gt;"処遇加算なし",F15=4),IF(V36="✓",1,IF(V37="✓",2,"")),"")</f>
        <v/>
      </c>
      <c r="AA61" s="245"/>
      <c r="AB61" s="249"/>
      <c r="AC61" s="1138" t="s">
        <v>2202</v>
      </c>
      <c r="AD61" s="1138"/>
      <c r="AE61" s="1138"/>
      <c r="AF61" s="1138"/>
      <c r="AG61" s="1138"/>
      <c r="AH61" s="534">
        <f>IF(AND(F15&lt;&gt;4,F15&lt;&gt;5),0,IF(AX8="○",1,2))</f>
        <v>2</v>
      </c>
      <c r="AI61" s="253"/>
      <c r="AJ61" s="249"/>
      <c r="AK61" s="1138" t="s">
        <v>2202</v>
      </c>
      <c r="AL61" s="1138"/>
      <c r="AM61" s="1138"/>
      <c r="AN61" s="1138"/>
      <c r="AO61" s="1138"/>
      <c r="AP61" s="534">
        <f>IF(AX8="○",1,2)</f>
        <v>2</v>
      </c>
      <c r="AQ61" s="245"/>
      <c r="AR61" s="245"/>
      <c r="AS61" s="1015" t="str">
        <f>IF(OR(AND(Z61=1,AH61=2),AND(Z61=1,AP61=2)),"○","")</f>
        <v/>
      </c>
      <c r="AT61" s="1015"/>
      <c r="AU61" s="1015"/>
      <c r="AV61" s="1015"/>
      <c r="AW61" s="1171" t="str">
        <f>IF(OR((AD61-AL61)&lt;0,(AD61-AT61)&lt;0),"!","")</f>
        <v/>
      </c>
      <c r="AX61" s="1171"/>
      <c r="AY61" s="1171"/>
      <c r="AZ61" s="1171"/>
      <c r="BP61" s="251"/>
      <c r="BR61" s="251"/>
      <c r="BS61" s="251"/>
      <c r="BT61" s="251"/>
      <c r="BU61" s="251"/>
      <c r="BV61" s="251"/>
      <c r="BW61" s="251"/>
      <c r="BX61" s="251"/>
      <c r="BY61" s="251"/>
      <c r="BZ61" s="251"/>
      <c r="CA61" s="251"/>
      <c r="CB61" s="251"/>
      <c r="CC61" s="251"/>
      <c r="CD61" s="251"/>
      <c r="CE61" s="251"/>
      <c r="CF61" s="251"/>
      <c r="CH61" s="254"/>
    </row>
    <row r="62" spans="2:86" ht="15.95" customHeight="1">
      <c r="U62" s="1138" t="s">
        <v>2203</v>
      </c>
      <c r="V62" s="1138"/>
      <c r="W62" s="1138"/>
      <c r="X62" s="1138"/>
      <c r="Y62" s="1138"/>
      <c r="Z62" s="527" t="str">
        <f>IF(AND(B9&lt;&gt;"処遇加算なし",F15=4),IF(V40="✓",1,IF(V41="✓",2,"")),"")</f>
        <v/>
      </c>
      <c r="AA62" s="245"/>
      <c r="AB62" s="249"/>
      <c r="AC62" s="1138" t="s">
        <v>2203</v>
      </c>
      <c r="AD62" s="1138"/>
      <c r="AE62" s="1138"/>
      <c r="AF62" s="1138"/>
      <c r="AG62" s="1138"/>
      <c r="AH62" s="534">
        <f>IF(AND(F15&lt;&gt;4,F15&lt;&gt;5),0,IF(AY8="○",1,2))</f>
        <v>2</v>
      </c>
      <c r="AI62" s="253"/>
      <c r="AJ62" s="249"/>
      <c r="AK62" s="1138" t="s">
        <v>2203</v>
      </c>
      <c r="AL62" s="1138"/>
      <c r="AM62" s="1138"/>
      <c r="AN62" s="1138"/>
      <c r="AO62" s="1138"/>
      <c r="AP62" s="534">
        <f>IF(AY8="○",1,2)</f>
        <v>2</v>
      </c>
      <c r="AQ62" s="245"/>
      <c r="AR62" s="245"/>
      <c r="AS62" s="1015" t="str">
        <f>IF(OR(AND(Z62=1,AH62=2),AND(Z62=1,AP62=2)),"○","")</f>
        <v/>
      </c>
      <c r="AT62" s="1015"/>
      <c r="AU62" s="1015"/>
      <c r="AV62" s="1015"/>
      <c r="AW62" s="1171" t="str">
        <f>IF(OR((AD62-AL62)&lt;0,(AD62-AT62)&lt;0),"!","")</f>
        <v/>
      </c>
      <c r="AX62" s="1171"/>
      <c r="AY62" s="1171"/>
      <c r="AZ62" s="1171"/>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1" t="str">
        <f>IF(OR((AD63-AL63)&lt;0,(AD63-AT63)&lt;0),"!","")</f>
        <v/>
      </c>
      <c r="AX63" s="1171"/>
      <c r="AY63" s="1171"/>
      <c r="AZ63" s="1171"/>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election activeCell="B5" sqref="B5:F5"/>
    </sheetView>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7" t="s">
        <v>2408</v>
      </c>
      <c r="O1" s="1137"/>
      <c r="P1" s="1137"/>
      <c r="Q1" s="1137"/>
      <c r="R1" s="1137"/>
      <c r="S1" s="1137"/>
      <c r="T1" s="1137"/>
      <c r="U1" s="1137"/>
      <c r="V1" s="1137"/>
      <c r="W1" s="1137"/>
      <c r="X1" s="1137"/>
      <c r="Y1" s="1137"/>
      <c r="Z1" s="1137"/>
      <c r="AA1" s="1137"/>
      <c r="AB1" s="1137"/>
      <c r="AC1" s="1137"/>
      <c r="AD1" s="1137"/>
      <c r="AE1" s="1137"/>
      <c r="AF1" s="985" t="s">
        <v>25</v>
      </c>
      <c r="AG1" s="985"/>
      <c r="AH1" s="985"/>
      <c r="AI1" s="986" t="str">
        <f>IF(G5="","",G5)</f>
        <v/>
      </c>
      <c r="AJ1" s="986"/>
      <c r="AK1" s="986"/>
      <c r="AL1" s="986"/>
      <c r="AM1" s="986"/>
      <c r="AN1" s="986"/>
      <c r="AO1" s="986"/>
      <c r="AP1" s="986"/>
      <c r="AS1" s="1173" t="str">
        <f>B9&amp;G9&amp;L9</f>
        <v/>
      </c>
      <c r="AT1" s="1174"/>
      <c r="AU1" s="1174"/>
      <c r="AV1" s="1174"/>
      <c r="AW1" s="1174"/>
      <c r="AX1" s="1174"/>
      <c r="AY1" s="1174"/>
      <c r="AZ1" s="1174"/>
      <c r="BA1" s="1174"/>
      <c r="BB1" s="1174"/>
      <c r="BC1" s="1174"/>
      <c r="BD1" s="1174"/>
      <c r="BE1" s="1175"/>
      <c r="BF1" s="1172" t="str">
        <f>IFERROR(VLOOKUP(Y5,【参考】数式用!$AJ$2:$AK$24,2,FALSE),"")</f>
        <v/>
      </c>
      <c r="BG1" s="1172"/>
      <c r="BH1" s="1172"/>
      <c r="BI1" s="1172"/>
      <c r="BJ1" s="1172"/>
      <c r="BK1" s="1172"/>
      <c r="BL1" s="1172"/>
      <c r="BM1" s="1172"/>
      <c r="BN1" s="1172"/>
      <c r="BO1" s="1172"/>
      <c r="BP1" s="1172"/>
      <c r="CE1" s="174" t="s">
        <v>2374</v>
      </c>
    </row>
    <row r="2" spans="1:88" s="175" customFormat="1" ht="19.5" customHeight="1" thickBot="1">
      <c r="C2" s="173"/>
      <c r="D2" s="173"/>
      <c r="E2" s="173"/>
      <c r="F2" s="173"/>
      <c r="G2" s="173"/>
      <c r="H2" s="173"/>
      <c r="I2" s="173"/>
      <c r="J2" s="173"/>
      <c r="K2" s="173"/>
      <c r="L2" s="173"/>
      <c r="M2" s="173"/>
      <c r="N2" s="1137"/>
      <c r="O2" s="1137"/>
      <c r="P2" s="1137"/>
      <c r="Q2" s="1137"/>
      <c r="R2" s="1137"/>
      <c r="S2" s="1137"/>
      <c r="T2" s="1137"/>
      <c r="U2" s="1137"/>
      <c r="V2" s="1137"/>
      <c r="W2" s="1137"/>
      <c r="X2" s="1137"/>
      <c r="Y2" s="1137"/>
      <c r="Z2" s="1137"/>
      <c r="AA2" s="1137"/>
      <c r="AB2" s="1137"/>
      <c r="AC2" s="1137"/>
      <c r="AD2" s="1137"/>
      <c r="AE2" s="113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221"/>
      <c r="C5" s="1221"/>
      <c r="D5" s="1221"/>
      <c r="E5" s="1221"/>
      <c r="F5" s="1221"/>
      <c r="G5" s="1123"/>
      <c r="H5" s="1123"/>
      <c r="I5" s="1123"/>
      <c r="J5" s="1124"/>
      <c r="K5" s="1124"/>
      <c r="L5" s="1124"/>
      <c r="M5" s="1125"/>
      <c r="N5" s="1125"/>
      <c r="O5" s="1125"/>
      <c r="P5" s="1126" t="str">
        <f>IF(Y5="","",IFERROR(INDEX(【参考】数式用3!$G$3:$I$451,MATCH(M5,【参考】数式用3!$F$3:$F$451,0),MATCH(VLOOKUP(Y5,【参考】数式用3!$J$2:$K$26,2,FALSE),【参考】数式用3!$G$2:$I$2,0)),10))</f>
        <v/>
      </c>
      <c r="Q5" s="1127"/>
      <c r="R5" s="1127"/>
      <c r="S5" s="1128"/>
      <c r="T5" s="1129"/>
      <c r="U5" s="1129"/>
      <c r="V5" s="1129"/>
      <c r="W5" s="1129"/>
      <c r="X5" s="1130"/>
      <c r="Y5" s="1144"/>
      <c r="Z5" s="1144"/>
      <c r="AA5" s="1144"/>
      <c r="AB5" s="1144"/>
      <c r="AC5" s="1144"/>
      <c r="AD5" s="1144"/>
      <c r="AE5" s="1150"/>
      <c r="AF5" s="1151"/>
      <c r="AG5" s="1151"/>
      <c r="AH5" s="1152"/>
      <c r="AI5" s="1150"/>
      <c r="AJ5" s="1151"/>
      <c r="AK5" s="1151"/>
      <c r="AL5" s="1152"/>
      <c r="AM5" s="1153">
        <f>AE5-AI5</f>
        <v>0</v>
      </c>
      <c r="AN5" s="1154"/>
      <c r="AO5" s="1154"/>
      <c r="AP5" s="1155"/>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1" t="str">
        <f>IFERROR(IF(VLOOKUP(AS1,【参考】数式用2!E6:L23,3,FALSE)="","",VLOOKUP(AS1,【参考】数式用2!E6:L23,3,FALSE)),"")</f>
        <v/>
      </c>
      <c r="W8" s="1132"/>
      <c r="X8" s="1132"/>
      <c r="Y8" s="1132"/>
      <c r="Z8" s="1133"/>
      <c r="AA8" s="1146" t="str">
        <f>IFERROR(VLOOKUP(AS1,【参考】数式用2!E6:L23,4,FALSE),"")</f>
        <v/>
      </c>
      <c r="AB8" s="1146"/>
      <c r="AC8" s="1146"/>
      <c r="AD8" s="1146"/>
      <c r="AE8" s="1146"/>
      <c r="AF8" s="1146"/>
      <c r="AG8" s="1146"/>
      <c r="AH8" s="1146"/>
      <c r="AI8" s="1146"/>
      <c r="AJ8" s="1146"/>
      <c r="AK8" s="1146"/>
      <c r="AL8" s="1146"/>
      <c r="AM8" s="1146"/>
      <c r="AN8" s="1146"/>
      <c r="AO8" s="1146"/>
      <c r="AP8" s="1147"/>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4" t="str">
        <f>IFERROR(VLOOKUP(Y5,【参考】数式用!$A$5:$AB$27,MATCH(V8,【参考】数式用!$B$4:$AB$4,0)+1,FALSE),"")</f>
        <v/>
      </c>
      <c r="W9" s="1135"/>
      <c r="X9" s="1135"/>
      <c r="Y9" s="1135"/>
      <c r="Z9" s="1136"/>
      <c r="AA9" s="1148"/>
      <c r="AB9" s="1148"/>
      <c r="AC9" s="1148"/>
      <c r="AD9" s="1148"/>
      <c r="AE9" s="1148"/>
      <c r="AF9" s="1148"/>
      <c r="AG9" s="1148"/>
      <c r="AH9" s="1148"/>
      <c r="AI9" s="1148"/>
      <c r="AJ9" s="1148"/>
      <c r="AK9" s="1148"/>
      <c r="AL9" s="1148"/>
      <c r="AM9" s="1148"/>
      <c r="AN9" s="1148"/>
      <c r="AO9" s="1148"/>
      <c r="AP9" s="1149"/>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6" t="str">
        <f>IFERROR(VLOOKUP(AS1,【参考】数式用2!E6:L23,6,FALSE),"")</f>
        <v/>
      </c>
      <c r="AB11" s="1146"/>
      <c r="AC11" s="1146"/>
      <c r="AD11" s="1146"/>
      <c r="AE11" s="1146"/>
      <c r="AF11" s="1146"/>
      <c r="AG11" s="1146"/>
      <c r="AH11" s="1146"/>
      <c r="AI11" s="1146"/>
      <c r="AJ11" s="1146"/>
      <c r="AK11" s="1146"/>
      <c r="AL11" s="1146"/>
      <c r="AM11" s="1146"/>
      <c r="AN11" s="1146"/>
      <c r="AO11" s="1146"/>
      <c r="AP11" s="1147"/>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0" t="str">
        <f>IFERROR(VLOOKUP(Y5,【参考】数式用!$A$5:$AB$27,MATCH(V11,【参考】数式用!$B$4:$AB$4,0)+1,FALSE),"")</f>
        <v/>
      </c>
      <c r="W12" s="1140"/>
      <c r="X12" s="1140"/>
      <c r="Y12" s="1140"/>
      <c r="Z12" s="1140"/>
      <c r="AA12" s="1148"/>
      <c r="AB12" s="1148"/>
      <c r="AC12" s="1148"/>
      <c r="AD12" s="1148"/>
      <c r="AE12" s="1148"/>
      <c r="AF12" s="1148"/>
      <c r="AG12" s="1148"/>
      <c r="AH12" s="1148"/>
      <c r="AI12" s="1148"/>
      <c r="AJ12" s="1148"/>
      <c r="AK12" s="1148"/>
      <c r="AL12" s="1148"/>
      <c r="AM12" s="1148"/>
      <c r="AN12" s="1148"/>
      <c r="AO12" s="1148"/>
      <c r="AP12" s="1149"/>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6" t="str">
        <f>IFERROR(VLOOKUP(AS1,【参考】数式用2!E6:L23,8,FALSE),"")</f>
        <v/>
      </c>
      <c r="AB14" s="1146"/>
      <c r="AC14" s="1146"/>
      <c r="AD14" s="1146"/>
      <c r="AE14" s="1146"/>
      <c r="AF14" s="1146"/>
      <c r="AG14" s="1146"/>
      <c r="AH14" s="1146"/>
      <c r="AI14" s="1146"/>
      <c r="AJ14" s="1146"/>
      <c r="AK14" s="1146"/>
      <c r="AL14" s="1146"/>
      <c r="AM14" s="1146"/>
      <c r="AN14" s="1146"/>
      <c r="AO14" s="1146"/>
      <c r="AP14" s="1147"/>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1"/>
      <c r="AB15" s="1142"/>
      <c r="AC15" s="1142"/>
      <c r="AD15" s="1142"/>
      <c r="AE15" s="1142"/>
      <c r="AF15" s="1142"/>
      <c r="AG15" s="1142"/>
      <c r="AH15" s="1142"/>
      <c r="AI15" s="1142"/>
      <c r="AJ15" s="1142"/>
      <c r="AK15" s="1142"/>
      <c r="AL15" s="1142"/>
      <c r="AM15" s="1142"/>
      <c r="AN15" s="1142"/>
      <c r="AO15" s="1142"/>
      <c r="AP15" s="1157"/>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8"/>
      <c r="AB16" s="1159"/>
      <c r="AC16" s="1159"/>
      <c r="AD16" s="1159"/>
      <c r="AE16" s="1159"/>
      <c r="AF16" s="1159"/>
      <c r="AG16" s="1159"/>
      <c r="AH16" s="1159"/>
      <c r="AI16" s="1159"/>
      <c r="AJ16" s="1159"/>
      <c r="AK16" s="1159"/>
      <c r="AL16" s="1159"/>
      <c r="AM16" s="1159"/>
      <c r="AN16" s="1159"/>
      <c r="AO16" s="1159"/>
      <c r="AP16" s="1160"/>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1"/>
      <c r="H25" s="1142"/>
      <c r="I25" s="1142"/>
      <c r="J25" s="1142"/>
      <c r="K25" s="1142"/>
      <c r="L25" s="1142"/>
      <c r="M25" s="1142"/>
      <c r="N25" s="1142"/>
      <c r="O25" s="1142"/>
      <c r="P25" s="1142"/>
      <c r="Q25" s="1142"/>
      <c r="R25" s="1142"/>
      <c r="S25" s="1142"/>
      <c r="T25" s="1143"/>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2"/>
      <c r="H29" s="1142"/>
      <c r="I29" s="1142"/>
      <c r="J29" s="1142"/>
      <c r="K29" s="1142"/>
      <c r="L29" s="1142"/>
      <c r="M29" s="1142"/>
      <c r="N29" s="1142"/>
      <c r="O29" s="1142"/>
      <c r="P29" s="1142"/>
      <c r="Q29" s="1142"/>
      <c r="R29" s="1142"/>
      <c r="S29" s="1142"/>
      <c r="T29" s="1143"/>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2" t="s">
        <v>17</v>
      </c>
      <c r="AE33" s="1162"/>
      <c r="AF33" s="1162"/>
      <c r="AG33" s="1162"/>
      <c r="AH33" s="1162"/>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1" t="s">
        <v>2258</v>
      </c>
      <c r="H36" s="1161"/>
      <c r="I36" s="1161"/>
      <c r="J36" s="1161"/>
      <c r="K36" s="1161"/>
      <c r="L36" s="1161"/>
      <c r="M36" s="1161"/>
      <c r="N36" s="1161"/>
      <c r="O36" s="1161"/>
      <c r="P36" s="1161"/>
      <c r="Q36" s="1161"/>
      <c r="R36" s="1161"/>
      <c r="S36" s="1161"/>
      <c r="T36" s="1161"/>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1"/>
      <c r="H37" s="1161"/>
      <c r="I37" s="1161"/>
      <c r="J37" s="1161"/>
      <c r="K37" s="1161"/>
      <c r="L37" s="1161"/>
      <c r="M37" s="1161"/>
      <c r="N37" s="1161"/>
      <c r="O37" s="1161"/>
      <c r="P37" s="1161"/>
      <c r="Q37" s="1161"/>
      <c r="R37" s="1161"/>
      <c r="S37" s="1161"/>
      <c r="T37" s="1161"/>
      <c r="U37" s="218"/>
      <c r="V37" s="526" t="str">
        <f>IFERROR(IF(G9="特定加算なし","✓",""),"")</f>
        <v/>
      </c>
      <c r="W37" s="1029" t="s">
        <v>15</v>
      </c>
      <c r="X37" s="1030"/>
      <c r="Y37" s="1030"/>
      <c r="Z37" s="1031"/>
      <c r="AA37" s="1022"/>
      <c r="AB37" s="1023"/>
      <c r="AC37" s="1177" t="s">
        <v>2360</v>
      </c>
      <c r="AD37" s="1178"/>
      <c r="AE37" s="1178"/>
      <c r="AF37" s="1178"/>
      <c r="AG37" s="1179"/>
      <c r="AH37" s="1180"/>
      <c r="AI37" s="1022"/>
      <c r="AJ37" s="1023"/>
      <c r="AK37" s="1177" t="s">
        <v>2360</v>
      </c>
      <c r="AL37" s="1178"/>
      <c r="AM37" s="1178"/>
      <c r="AN37" s="1178"/>
      <c r="AO37" s="1179"/>
      <c r="AP37" s="1180"/>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1"/>
      <c r="H38" s="1161"/>
      <c r="I38" s="1161"/>
      <c r="J38" s="1161"/>
      <c r="K38" s="1161"/>
      <c r="L38" s="1161"/>
      <c r="M38" s="1161"/>
      <c r="N38" s="1161"/>
      <c r="O38" s="1161"/>
      <c r="P38" s="1161"/>
      <c r="Q38" s="1161"/>
      <c r="R38" s="1161"/>
      <c r="S38" s="1161"/>
      <c r="T38" s="1161"/>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39" t="str">
        <f>AS48&amp;AW48&amp;BA48</f>
        <v>特定加算なし</v>
      </c>
      <c r="BF48" s="1139"/>
      <c r="BG48" s="1139"/>
      <c r="BH48" s="1139"/>
      <c r="BI48" s="1139"/>
      <c r="BJ48" s="1139"/>
      <c r="BK48" s="1139"/>
      <c r="BL48" s="1139"/>
      <c r="BM48" s="1139"/>
      <c r="BN48" s="1139"/>
      <c r="BO48" s="1139"/>
      <c r="BP48" s="1139"/>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6" t="str">
        <f>IFERROR(VLOOKUP(BE48,【参考】数式用2!E6:F23,2,FALSE),"")</f>
        <v/>
      </c>
      <c r="AD49" s="1167"/>
      <c r="AE49" s="1167"/>
      <c r="AF49" s="1167"/>
      <c r="AG49" s="1167"/>
      <c r="AH49" s="1168"/>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5"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4" t="str">
        <f>IFERROR("("&amp;TEXT(AC51/AD53,"#,##0円")&amp;"/月)","")</f>
        <v/>
      </c>
      <c r="AD52" s="1165"/>
      <c r="AE52" s="1165"/>
      <c r="AF52" s="1165"/>
      <c r="AG52" s="1165"/>
      <c r="AH52" s="1145"/>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9" t="s">
        <v>239</v>
      </c>
      <c r="V56" s="1139"/>
      <c r="W56" s="1139"/>
      <c r="X56" s="1139"/>
      <c r="Y56" s="1139"/>
      <c r="Z56" s="1139"/>
      <c r="AA56" s="245"/>
      <c r="AB56" s="249"/>
      <c r="AC56" s="1139" t="str">
        <f>IF(F15=4,"R6.4～R6.5",IF(F15=5,"R6.5",""))</f>
        <v>R6.4～R6.5</v>
      </c>
      <c r="AD56" s="1139"/>
      <c r="AE56" s="1139"/>
      <c r="AF56" s="1139"/>
      <c r="AG56" s="1139"/>
      <c r="AH56" s="1139"/>
      <c r="AI56" s="250"/>
      <c r="AJ56" s="249"/>
      <c r="AK56" s="1139" t="str">
        <f>IF(OR(F15=4,F15=5),"R6.6","R"&amp;D15&amp;"."&amp;F15)&amp;"～R"&amp;K15&amp;"."&amp;M15</f>
        <v>R6.6～R7.3</v>
      </c>
      <c r="AL56" s="1139"/>
      <c r="AM56" s="1139"/>
      <c r="AN56" s="1139"/>
      <c r="AO56" s="1139"/>
      <c r="AP56" s="1139"/>
      <c r="AQ56" s="245"/>
      <c r="AR56" s="245"/>
      <c r="AS56" s="1163" t="s">
        <v>2404</v>
      </c>
      <c r="AT56" s="1163"/>
      <c r="AU56" s="1163"/>
      <c r="AV56" s="1163"/>
      <c r="AW56" s="1163" t="s">
        <v>2403</v>
      </c>
      <c r="AX56" s="1163"/>
      <c r="AY56" s="1163"/>
      <c r="AZ56" s="1163"/>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6"/>
      <c r="AT57" s="1176"/>
      <c r="AU57" s="1176"/>
      <c r="AV57" s="1176"/>
      <c r="AW57" s="1169"/>
      <c r="AX57" s="1169"/>
      <c r="AY57" s="1169"/>
      <c r="AZ57" s="1169"/>
      <c r="BL57" s="251"/>
      <c r="BN57" s="251"/>
      <c r="BO57" s="251"/>
      <c r="BP57" s="251"/>
      <c r="BQ57" s="251"/>
      <c r="BR57" s="251"/>
      <c r="BS57" s="251"/>
      <c r="BT57" s="251"/>
      <c r="BU57" s="251"/>
      <c r="BV57" s="251"/>
      <c r="BW57" s="251"/>
      <c r="BX57" s="251"/>
      <c r="BY57" s="251"/>
      <c r="BZ57" s="251"/>
      <c r="CA57" s="251"/>
      <c r="CB57" s="251"/>
      <c r="CD57" s="254"/>
    </row>
    <row r="58" spans="2:82" ht="15.95" customHeight="1">
      <c r="U58" s="1138" t="s">
        <v>2199</v>
      </c>
      <c r="V58" s="1138"/>
      <c r="W58" s="1138"/>
      <c r="X58" s="1138"/>
      <c r="Y58" s="1138"/>
      <c r="Z58" s="527" t="str">
        <f>IF(AND(B9&lt;&gt;"処遇加算なし",F15=4),IF(V24="✓",1,IF(V25="✓",2,IF(V26="✓",3,""))),"")</f>
        <v/>
      </c>
      <c r="AA58" s="245"/>
      <c r="AB58" s="249"/>
      <c r="AC58" s="1138" t="s">
        <v>2199</v>
      </c>
      <c r="AD58" s="1138"/>
      <c r="AE58" s="1138"/>
      <c r="AF58" s="1138"/>
      <c r="AG58" s="1138"/>
      <c r="AH58" s="534">
        <f>IF(AND(F15&lt;&gt;4,F15&lt;&gt;5),0,IF(AU8="○",1,3))</f>
        <v>3</v>
      </c>
      <c r="AI58" s="253"/>
      <c r="AJ58" s="249"/>
      <c r="AK58" s="1138" t="s">
        <v>2199</v>
      </c>
      <c r="AL58" s="1138"/>
      <c r="AM58" s="1138"/>
      <c r="AN58" s="1138"/>
      <c r="AO58" s="1138"/>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8" t="s">
        <v>2200</v>
      </c>
      <c r="V59" s="1138"/>
      <c r="W59" s="1138"/>
      <c r="X59" s="1138"/>
      <c r="Y59" s="1138"/>
      <c r="Z59" s="527" t="str">
        <f>IF(AND(B9&lt;&gt;"処遇加算なし",F15=4),IF(V28="✓",1,IF(V29="✓",2,IF(V30="✓",3,""))),"")</f>
        <v/>
      </c>
      <c r="AA59" s="245"/>
      <c r="AB59" s="249"/>
      <c r="AC59" s="1138" t="s">
        <v>2200</v>
      </c>
      <c r="AD59" s="1138"/>
      <c r="AE59" s="1138"/>
      <c r="AF59" s="1138"/>
      <c r="AG59" s="1138"/>
      <c r="AH59" s="534">
        <f>IF(AND(F15&lt;&gt;4,F15&lt;&gt;5),0,IF(AV8="○",1,3))</f>
        <v>3</v>
      </c>
      <c r="AI59" s="253"/>
      <c r="AJ59" s="249"/>
      <c r="AK59" s="1138" t="s">
        <v>2200</v>
      </c>
      <c r="AL59" s="1138"/>
      <c r="AM59" s="1138"/>
      <c r="AN59" s="1138"/>
      <c r="AO59" s="1138"/>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8" t="s">
        <v>2201</v>
      </c>
      <c r="V60" s="1138"/>
      <c r="W60" s="1138"/>
      <c r="X60" s="1138"/>
      <c r="Y60" s="1138"/>
      <c r="Z60" s="527" t="str">
        <f>IF(AND(B9&lt;&gt;"処遇加算なし",F15=4),IF(V32="✓",1,IF(V33="✓",2,"")),"")</f>
        <v/>
      </c>
      <c r="AA60" s="245"/>
      <c r="AB60" s="249"/>
      <c r="AC60" s="1138" t="s">
        <v>2201</v>
      </c>
      <c r="AD60" s="1138"/>
      <c r="AE60" s="1138"/>
      <c r="AF60" s="1138"/>
      <c r="AG60" s="1138"/>
      <c r="AH60" s="534">
        <f>IF(AND(F15&lt;&gt;4,F15&lt;&gt;5),0,IF(AW8="○",1,3))</f>
        <v>3</v>
      </c>
      <c r="AI60" s="253"/>
      <c r="AJ60" s="249"/>
      <c r="AK60" s="1138" t="s">
        <v>2201</v>
      </c>
      <c r="AL60" s="1138"/>
      <c r="AM60" s="1138"/>
      <c r="AN60" s="1138"/>
      <c r="AO60" s="1138"/>
      <c r="AP60" s="534">
        <f>IF(AW8="○",1,3)</f>
        <v>3</v>
      </c>
      <c r="AQ60" s="245"/>
      <c r="AR60" s="245"/>
      <c r="AS60" s="1170" t="str">
        <f>IF(OR(AND(Z60=1,AH60=3),AND(Z60=1,AP60=3)),"○","")</f>
        <v/>
      </c>
      <c r="AT60" s="1170"/>
      <c r="AU60" s="1170"/>
      <c r="AV60" s="1170"/>
      <c r="AW60" s="1170" t="str">
        <f>IF(OR(AND(Z60=1,AH60=2),AND(Z60=1,AP60=2)),"○","")</f>
        <v/>
      </c>
      <c r="AX60" s="1170"/>
      <c r="AY60" s="1170"/>
      <c r="AZ60" s="1170"/>
      <c r="BL60" s="251"/>
      <c r="BN60" s="251"/>
      <c r="BO60" s="251"/>
      <c r="BP60" s="251"/>
      <c r="BQ60" s="251"/>
      <c r="BR60" s="251"/>
      <c r="BS60" s="251"/>
      <c r="BT60" s="251"/>
      <c r="BU60" s="251"/>
      <c r="BV60" s="251"/>
      <c r="BW60" s="251"/>
      <c r="BX60" s="251"/>
      <c r="BY60" s="251"/>
      <c r="BZ60" s="251"/>
      <c r="CA60" s="251"/>
      <c r="CB60" s="251"/>
      <c r="CD60" s="254"/>
    </row>
    <row r="61" spans="2:82" ht="15.95" customHeight="1">
      <c r="U61" s="1138" t="s">
        <v>2202</v>
      </c>
      <c r="V61" s="1138"/>
      <c r="W61" s="1138"/>
      <c r="X61" s="1138"/>
      <c r="Y61" s="1138"/>
      <c r="Z61" s="527" t="str">
        <f>IF(AND(B9&lt;&gt;"処遇加算なし",F15=4),IF(V36="✓",1,IF(V37="✓",2,"")),"")</f>
        <v/>
      </c>
      <c r="AA61" s="245"/>
      <c r="AB61" s="249"/>
      <c r="AC61" s="1138" t="s">
        <v>2202</v>
      </c>
      <c r="AD61" s="1138"/>
      <c r="AE61" s="1138"/>
      <c r="AF61" s="1138"/>
      <c r="AG61" s="1138"/>
      <c r="AH61" s="534">
        <f>IF(AND(F15&lt;&gt;4,F15&lt;&gt;5),0,IF(AX8="○",1,2))</f>
        <v>2</v>
      </c>
      <c r="AI61" s="253"/>
      <c r="AJ61" s="249"/>
      <c r="AK61" s="1138" t="s">
        <v>2202</v>
      </c>
      <c r="AL61" s="1138"/>
      <c r="AM61" s="1138"/>
      <c r="AN61" s="1138"/>
      <c r="AO61" s="1138"/>
      <c r="AP61" s="534">
        <f>IF(AX8="○",1,2)</f>
        <v>2</v>
      </c>
      <c r="AQ61" s="245"/>
      <c r="AR61" s="245"/>
      <c r="AS61" s="1015" t="str">
        <f>IF(OR(AND(Z61=1,AH61=2),AND(Z61=1,AP61=2)),"○","")</f>
        <v/>
      </c>
      <c r="AT61" s="1015"/>
      <c r="AU61" s="1015"/>
      <c r="AV61" s="1015"/>
      <c r="AW61" s="1171" t="str">
        <f>IF(OR((AD61-AL61)&lt;0,(AD61-AT61)&lt;0),"!","")</f>
        <v/>
      </c>
      <c r="AX61" s="1171"/>
      <c r="AY61" s="1171"/>
      <c r="AZ61" s="1171"/>
      <c r="BL61" s="251"/>
      <c r="BN61" s="251"/>
      <c r="BO61" s="251"/>
      <c r="BP61" s="251"/>
      <c r="BQ61" s="251"/>
      <c r="BR61" s="251"/>
      <c r="BS61" s="251"/>
      <c r="BT61" s="251"/>
      <c r="BU61" s="251"/>
      <c r="BV61" s="251"/>
      <c r="BW61" s="251"/>
      <c r="BX61" s="251"/>
      <c r="BY61" s="251"/>
      <c r="BZ61" s="251"/>
      <c r="CA61" s="251"/>
      <c r="CB61" s="251"/>
      <c r="CD61" s="254"/>
    </row>
    <row r="62" spans="2:82" ht="15.95" customHeight="1">
      <c r="U62" s="1138" t="s">
        <v>2203</v>
      </c>
      <c r="V62" s="1138"/>
      <c r="W62" s="1138"/>
      <c r="X62" s="1138"/>
      <c r="Y62" s="1138"/>
      <c r="Z62" s="527" t="str">
        <f>IF(AND(B9&lt;&gt;"処遇加算なし",F15=4),IF(V40="✓",1,IF(V41="✓",2,"")),"")</f>
        <v/>
      </c>
      <c r="AA62" s="245"/>
      <c r="AB62" s="249"/>
      <c r="AC62" s="1138" t="s">
        <v>2203</v>
      </c>
      <c r="AD62" s="1138"/>
      <c r="AE62" s="1138"/>
      <c r="AF62" s="1138"/>
      <c r="AG62" s="1138"/>
      <c r="AH62" s="534">
        <f>IF(AND(F15&lt;&gt;4,F15&lt;&gt;5),0,IF(AY8="○",1,2))</f>
        <v>2</v>
      </c>
      <c r="AI62" s="253"/>
      <c r="AJ62" s="249"/>
      <c r="AK62" s="1138" t="s">
        <v>2203</v>
      </c>
      <c r="AL62" s="1138"/>
      <c r="AM62" s="1138"/>
      <c r="AN62" s="1138"/>
      <c r="AO62" s="1138"/>
      <c r="AP62" s="534">
        <f>IF(AY8="○",1,2)</f>
        <v>2</v>
      </c>
      <c r="AQ62" s="245"/>
      <c r="AR62" s="245"/>
      <c r="AS62" s="1015" t="str">
        <f>IF(OR(AND(Z62=1,AH62=2),AND(Z62=1,AP62=2)),"○","")</f>
        <v/>
      </c>
      <c r="AT62" s="1015"/>
      <c r="AU62" s="1015"/>
      <c r="AV62" s="1015"/>
      <c r="AW62" s="1171" t="str">
        <f>IF(OR((AD62-AL62)&lt;0,(AD62-AT62)&lt;0),"!","")</f>
        <v/>
      </c>
      <c r="AX62" s="1171"/>
      <c r="AY62" s="1171"/>
      <c r="AZ62" s="1171"/>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1" t="str">
        <f>IF(OR((AD63-AL63)&lt;0,(AD63-AT63)&lt;0),"!","")</f>
        <v/>
      </c>
      <c r="AX63" s="1171"/>
      <c r="AY63" s="1171"/>
      <c r="AZ63" s="1171"/>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election activeCell="B5" sqref="B5:F5"/>
    </sheetView>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7" t="s">
        <v>2409</v>
      </c>
      <c r="O1" s="1137"/>
      <c r="P1" s="1137"/>
      <c r="Q1" s="1137"/>
      <c r="R1" s="1137"/>
      <c r="S1" s="1137"/>
      <c r="T1" s="1137"/>
      <c r="U1" s="1137"/>
      <c r="V1" s="1137"/>
      <c r="W1" s="1137"/>
      <c r="X1" s="1137"/>
      <c r="Y1" s="1137"/>
      <c r="Z1" s="1137"/>
      <c r="AA1" s="1137"/>
      <c r="AB1" s="1137"/>
      <c r="AC1" s="1137"/>
      <c r="AD1" s="1137"/>
      <c r="AE1" s="1137"/>
      <c r="AF1" s="985" t="s">
        <v>25</v>
      </c>
      <c r="AG1" s="985"/>
      <c r="AH1" s="985"/>
      <c r="AI1" s="986" t="str">
        <f>IF(G5="","",G5)</f>
        <v/>
      </c>
      <c r="AJ1" s="986"/>
      <c r="AK1" s="986"/>
      <c r="AL1" s="986"/>
      <c r="AM1" s="986"/>
      <c r="AN1" s="986"/>
      <c r="AO1" s="986"/>
      <c r="AP1" s="986"/>
      <c r="AS1" s="1173" t="str">
        <f>B9&amp;G9&amp;L9</f>
        <v/>
      </c>
      <c r="AT1" s="1174"/>
      <c r="AU1" s="1174"/>
      <c r="AV1" s="1174"/>
      <c r="AW1" s="1174"/>
      <c r="AX1" s="1174"/>
      <c r="AY1" s="1174"/>
      <c r="AZ1" s="1174"/>
      <c r="BA1" s="1174"/>
      <c r="BB1" s="1174"/>
      <c r="BC1" s="1174"/>
      <c r="BD1" s="1174"/>
      <c r="BE1" s="1175"/>
      <c r="BF1" s="1172" t="str">
        <f>IFERROR(VLOOKUP(Y5,【参考】数式用!$AJ$2:$AK$24,2,FALSE),"")</f>
        <v/>
      </c>
      <c r="BG1" s="1172"/>
      <c r="BH1" s="1172"/>
      <c r="BI1" s="1172"/>
      <c r="BJ1" s="1172"/>
      <c r="BK1" s="1172"/>
      <c r="BL1" s="1172"/>
      <c r="BM1" s="1172"/>
      <c r="BN1" s="1172"/>
      <c r="BO1" s="1172"/>
      <c r="BP1" s="1172"/>
      <c r="CE1" s="174" t="s">
        <v>2374</v>
      </c>
    </row>
    <row r="2" spans="1:88" s="175" customFormat="1" ht="19.5" customHeight="1" thickBot="1">
      <c r="C2" s="173"/>
      <c r="D2" s="173"/>
      <c r="E2" s="173"/>
      <c r="F2" s="173"/>
      <c r="G2" s="173"/>
      <c r="H2" s="173"/>
      <c r="I2" s="173"/>
      <c r="J2" s="173"/>
      <c r="K2" s="173"/>
      <c r="L2" s="173"/>
      <c r="M2" s="173"/>
      <c r="N2" s="1137"/>
      <c r="O2" s="1137"/>
      <c r="P2" s="1137"/>
      <c r="Q2" s="1137"/>
      <c r="R2" s="1137"/>
      <c r="S2" s="1137"/>
      <c r="T2" s="1137"/>
      <c r="U2" s="1137"/>
      <c r="V2" s="1137"/>
      <c r="W2" s="1137"/>
      <c r="X2" s="1137"/>
      <c r="Y2" s="1137"/>
      <c r="Z2" s="1137"/>
      <c r="AA2" s="1137"/>
      <c r="AB2" s="1137"/>
      <c r="AC2" s="1137"/>
      <c r="AD2" s="1137"/>
      <c r="AE2" s="113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221"/>
      <c r="C5" s="1221"/>
      <c r="D5" s="1221"/>
      <c r="E5" s="1221"/>
      <c r="F5" s="1221"/>
      <c r="G5" s="1123"/>
      <c r="H5" s="1123"/>
      <c r="I5" s="1123"/>
      <c r="J5" s="1124"/>
      <c r="K5" s="1124"/>
      <c r="L5" s="1124"/>
      <c r="M5" s="1125"/>
      <c r="N5" s="1125"/>
      <c r="O5" s="1125"/>
      <c r="P5" s="1126" t="str">
        <f>IF(Y5="","",IFERROR(INDEX(【参考】数式用3!$G$3:$I$451,MATCH(M5,【参考】数式用3!$F$3:$F$451,0),MATCH(VLOOKUP(Y5,【参考】数式用3!$J$2:$K$26,2,FALSE),【参考】数式用3!$G$2:$I$2,0)),10))</f>
        <v/>
      </c>
      <c r="Q5" s="1127"/>
      <c r="R5" s="1127"/>
      <c r="S5" s="1128"/>
      <c r="T5" s="1129"/>
      <c r="U5" s="1129"/>
      <c r="V5" s="1129"/>
      <c r="W5" s="1129"/>
      <c r="X5" s="1130"/>
      <c r="Y5" s="1144"/>
      <c r="Z5" s="1144"/>
      <c r="AA5" s="1144"/>
      <c r="AB5" s="1144"/>
      <c r="AC5" s="1144"/>
      <c r="AD5" s="1144"/>
      <c r="AE5" s="1150"/>
      <c r="AF5" s="1151"/>
      <c r="AG5" s="1151"/>
      <c r="AH5" s="1152"/>
      <c r="AI5" s="1150"/>
      <c r="AJ5" s="1151"/>
      <c r="AK5" s="1151"/>
      <c r="AL5" s="1152"/>
      <c r="AM5" s="1153">
        <f>AE5-AI5</f>
        <v>0</v>
      </c>
      <c r="AN5" s="1154"/>
      <c r="AO5" s="1154"/>
      <c r="AP5" s="1155"/>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1" t="str">
        <f>IFERROR(IF(VLOOKUP(AS1,【参考】数式用2!E6:L23,3,FALSE)="","",VLOOKUP(AS1,【参考】数式用2!E6:L23,3,FALSE)),"")</f>
        <v/>
      </c>
      <c r="W8" s="1132"/>
      <c r="X8" s="1132"/>
      <c r="Y8" s="1132"/>
      <c r="Z8" s="1133"/>
      <c r="AA8" s="1146" t="str">
        <f>IFERROR(VLOOKUP(AS1,【参考】数式用2!E6:L23,4,FALSE),"")</f>
        <v/>
      </c>
      <c r="AB8" s="1146"/>
      <c r="AC8" s="1146"/>
      <c r="AD8" s="1146"/>
      <c r="AE8" s="1146"/>
      <c r="AF8" s="1146"/>
      <c r="AG8" s="1146"/>
      <c r="AH8" s="1146"/>
      <c r="AI8" s="1146"/>
      <c r="AJ8" s="1146"/>
      <c r="AK8" s="1146"/>
      <c r="AL8" s="1146"/>
      <c r="AM8" s="1146"/>
      <c r="AN8" s="1146"/>
      <c r="AO8" s="1146"/>
      <c r="AP8" s="1147"/>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4" t="str">
        <f>IFERROR(VLOOKUP(Y5,【参考】数式用!$A$5:$AB$27,MATCH(V8,【参考】数式用!$B$4:$AB$4,0)+1,FALSE),"")</f>
        <v/>
      </c>
      <c r="W9" s="1135"/>
      <c r="X9" s="1135"/>
      <c r="Y9" s="1135"/>
      <c r="Z9" s="1136"/>
      <c r="AA9" s="1148"/>
      <c r="AB9" s="1148"/>
      <c r="AC9" s="1148"/>
      <c r="AD9" s="1148"/>
      <c r="AE9" s="1148"/>
      <c r="AF9" s="1148"/>
      <c r="AG9" s="1148"/>
      <c r="AH9" s="1148"/>
      <c r="AI9" s="1148"/>
      <c r="AJ9" s="1148"/>
      <c r="AK9" s="1148"/>
      <c r="AL9" s="1148"/>
      <c r="AM9" s="1148"/>
      <c r="AN9" s="1148"/>
      <c r="AO9" s="1148"/>
      <c r="AP9" s="1149"/>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6" t="str">
        <f>IFERROR(VLOOKUP(AS1,【参考】数式用2!E6:L23,6,FALSE),"")</f>
        <v/>
      </c>
      <c r="AB11" s="1146"/>
      <c r="AC11" s="1146"/>
      <c r="AD11" s="1146"/>
      <c r="AE11" s="1146"/>
      <c r="AF11" s="1146"/>
      <c r="AG11" s="1146"/>
      <c r="AH11" s="1146"/>
      <c r="AI11" s="1146"/>
      <c r="AJ11" s="1146"/>
      <c r="AK11" s="1146"/>
      <c r="AL11" s="1146"/>
      <c r="AM11" s="1146"/>
      <c r="AN11" s="1146"/>
      <c r="AO11" s="1146"/>
      <c r="AP11" s="1147"/>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0" t="str">
        <f>IFERROR(VLOOKUP(Y5,【参考】数式用!$A$5:$AB$27,MATCH(V11,【参考】数式用!$B$4:$AB$4,0)+1,FALSE),"")</f>
        <v/>
      </c>
      <c r="W12" s="1140"/>
      <c r="X12" s="1140"/>
      <c r="Y12" s="1140"/>
      <c r="Z12" s="1140"/>
      <c r="AA12" s="1148"/>
      <c r="AB12" s="1148"/>
      <c r="AC12" s="1148"/>
      <c r="AD12" s="1148"/>
      <c r="AE12" s="1148"/>
      <c r="AF12" s="1148"/>
      <c r="AG12" s="1148"/>
      <c r="AH12" s="1148"/>
      <c r="AI12" s="1148"/>
      <c r="AJ12" s="1148"/>
      <c r="AK12" s="1148"/>
      <c r="AL12" s="1148"/>
      <c r="AM12" s="1148"/>
      <c r="AN12" s="1148"/>
      <c r="AO12" s="1148"/>
      <c r="AP12" s="1149"/>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6" t="str">
        <f>IFERROR(VLOOKUP(AS1,【参考】数式用2!E6:L23,8,FALSE),"")</f>
        <v/>
      </c>
      <c r="AB14" s="1146"/>
      <c r="AC14" s="1146"/>
      <c r="AD14" s="1146"/>
      <c r="AE14" s="1146"/>
      <c r="AF14" s="1146"/>
      <c r="AG14" s="1146"/>
      <c r="AH14" s="1146"/>
      <c r="AI14" s="1146"/>
      <c r="AJ14" s="1146"/>
      <c r="AK14" s="1146"/>
      <c r="AL14" s="1146"/>
      <c r="AM14" s="1146"/>
      <c r="AN14" s="1146"/>
      <c r="AO14" s="1146"/>
      <c r="AP14" s="1147"/>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1"/>
      <c r="AB15" s="1142"/>
      <c r="AC15" s="1142"/>
      <c r="AD15" s="1142"/>
      <c r="AE15" s="1142"/>
      <c r="AF15" s="1142"/>
      <c r="AG15" s="1142"/>
      <c r="AH15" s="1142"/>
      <c r="AI15" s="1142"/>
      <c r="AJ15" s="1142"/>
      <c r="AK15" s="1142"/>
      <c r="AL15" s="1142"/>
      <c r="AM15" s="1142"/>
      <c r="AN15" s="1142"/>
      <c r="AO15" s="1142"/>
      <c r="AP15" s="1157"/>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8"/>
      <c r="AB16" s="1159"/>
      <c r="AC16" s="1159"/>
      <c r="AD16" s="1159"/>
      <c r="AE16" s="1159"/>
      <c r="AF16" s="1159"/>
      <c r="AG16" s="1159"/>
      <c r="AH16" s="1159"/>
      <c r="AI16" s="1159"/>
      <c r="AJ16" s="1159"/>
      <c r="AK16" s="1159"/>
      <c r="AL16" s="1159"/>
      <c r="AM16" s="1159"/>
      <c r="AN16" s="1159"/>
      <c r="AO16" s="1159"/>
      <c r="AP16" s="1160"/>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1"/>
      <c r="H25" s="1142"/>
      <c r="I25" s="1142"/>
      <c r="J25" s="1142"/>
      <c r="K25" s="1142"/>
      <c r="L25" s="1142"/>
      <c r="M25" s="1142"/>
      <c r="N25" s="1142"/>
      <c r="O25" s="1142"/>
      <c r="P25" s="1142"/>
      <c r="Q25" s="1142"/>
      <c r="R25" s="1142"/>
      <c r="S25" s="1142"/>
      <c r="T25" s="1143"/>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2"/>
      <c r="H29" s="1142"/>
      <c r="I29" s="1142"/>
      <c r="J29" s="1142"/>
      <c r="K29" s="1142"/>
      <c r="L29" s="1142"/>
      <c r="M29" s="1142"/>
      <c r="N29" s="1142"/>
      <c r="O29" s="1142"/>
      <c r="P29" s="1142"/>
      <c r="Q29" s="1142"/>
      <c r="R29" s="1142"/>
      <c r="S29" s="1142"/>
      <c r="T29" s="1143"/>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2" t="s">
        <v>17</v>
      </c>
      <c r="AE33" s="1162"/>
      <c r="AF33" s="1162"/>
      <c r="AG33" s="1162"/>
      <c r="AH33" s="1162"/>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1" t="s">
        <v>2258</v>
      </c>
      <c r="H36" s="1161"/>
      <c r="I36" s="1161"/>
      <c r="J36" s="1161"/>
      <c r="K36" s="1161"/>
      <c r="L36" s="1161"/>
      <c r="M36" s="1161"/>
      <c r="N36" s="1161"/>
      <c r="O36" s="1161"/>
      <c r="P36" s="1161"/>
      <c r="Q36" s="1161"/>
      <c r="R36" s="1161"/>
      <c r="S36" s="1161"/>
      <c r="T36" s="1161"/>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1"/>
      <c r="H37" s="1161"/>
      <c r="I37" s="1161"/>
      <c r="J37" s="1161"/>
      <c r="K37" s="1161"/>
      <c r="L37" s="1161"/>
      <c r="M37" s="1161"/>
      <c r="N37" s="1161"/>
      <c r="O37" s="1161"/>
      <c r="P37" s="1161"/>
      <c r="Q37" s="1161"/>
      <c r="R37" s="1161"/>
      <c r="S37" s="1161"/>
      <c r="T37" s="1161"/>
      <c r="U37" s="218"/>
      <c r="V37" s="526" t="str">
        <f>IFERROR(IF(G9="特定加算なし","✓",""),"")</f>
        <v/>
      </c>
      <c r="W37" s="1029" t="s">
        <v>15</v>
      </c>
      <c r="X37" s="1030"/>
      <c r="Y37" s="1030"/>
      <c r="Z37" s="1031"/>
      <c r="AA37" s="1022"/>
      <c r="AB37" s="1023"/>
      <c r="AC37" s="1177" t="s">
        <v>2360</v>
      </c>
      <c r="AD37" s="1178"/>
      <c r="AE37" s="1178"/>
      <c r="AF37" s="1178"/>
      <c r="AG37" s="1179"/>
      <c r="AH37" s="1180"/>
      <c r="AI37" s="1022"/>
      <c r="AJ37" s="1023"/>
      <c r="AK37" s="1177" t="s">
        <v>2360</v>
      </c>
      <c r="AL37" s="1178"/>
      <c r="AM37" s="1178"/>
      <c r="AN37" s="1178"/>
      <c r="AO37" s="1179"/>
      <c r="AP37" s="1180"/>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1"/>
      <c r="H38" s="1161"/>
      <c r="I38" s="1161"/>
      <c r="J38" s="1161"/>
      <c r="K38" s="1161"/>
      <c r="L38" s="1161"/>
      <c r="M38" s="1161"/>
      <c r="N38" s="1161"/>
      <c r="O38" s="1161"/>
      <c r="P38" s="1161"/>
      <c r="Q38" s="1161"/>
      <c r="R38" s="1161"/>
      <c r="S38" s="1161"/>
      <c r="T38" s="1161"/>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39" t="str">
        <f>AS48&amp;AW48&amp;BA48</f>
        <v>特定加算なし</v>
      </c>
      <c r="BF48" s="1139"/>
      <c r="BG48" s="1139"/>
      <c r="BH48" s="1139"/>
      <c r="BI48" s="1139"/>
      <c r="BJ48" s="1139"/>
      <c r="BK48" s="1139"/>
      <c r="BL48" s="1139"/>
      <c r="BM48" s="1139"/>
      <c r="BN48" s="1139"/>
      <c r="BO48" s="1139"/>
      <c r="BP48" s="1139"/>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6" t="str">
        <f>IFERROR(VLOOKUP(BE48,【参考】数式用2!E6:F23,2,FALSE),"")</f>
        <v/>
      </c>
      <c r="AD49" s="1167"/>
      <c r="AE49" s="1167"/>
      <c r="AF49" s="1167"/>
      <c r="AG49" s="1167"/>
      <c r="AH49" s="1168"/>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5"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4" t="str">
        <f>IFERROR("("&amp;TEXT(AC51/AD53,"#,##0円")&amp;"/月)","")</f>
        <v/>
      </c>
      <c r="AD52" s="1165"/>
      <c r="AE52" s="1165"/>
      <c r="AF52" s="1165"/>
      <c r="AG52" s="1165"/>
      <c r="AH52" s="1145"/>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39" t="s">
        <v>239</v>
      </c>
      <c r="V56" s="1139"/>
      <c r="W56" s="1139"/>
      <c r="X56" s="1139"/>
      <c r="Y56" s="1139"/>
      <c r="Z56" s="1139"/>
      <c r="AA56" s="245"/>
      <c r="AB56" s="249"/>
      <c r="AC56" s="1139" t="str">
        <f>IF(F15=4,"R6.4～R6.5",IF(F15=5,"R6.5",""))</f>
        <v>R6.4～R6.5</v>
      </c>
      <c r="AD56" s="1139"/>
      <c r="AE56" s="1139"/>
      <c r="AF56" s="1139"/>
      <c r="AG56" s="1139"/>
      <c r="AH56" s="1139"/>
      <c r="AI56" s="250"/>
      <c r="AJ56" s="249"/>
      <c r="AK56" s="1139" t="str">
        <f>IF(OR(F15=4,F15=5),"R6.6","R"&amp;D15&amp;"."&amp;F15)&amp;"～R"&amp;K15&amp;"."&amp;M15</f>
        <v>R6.6～R7.3</v>
      </c>
      <c r="AL56" s="1139"/>
      <c r="AM56" s="1139"/>
      <c r="AN56" s="1139"/>
      <c r="AO56" s="1139"/>
      <c r="AP56" s="1139"/>
      <c r="AQ56" s="245"/>
      <c r="AR56" s="245"/>
      <c r="AS56" s="1163" t="s">
        <v>2404</v>
      </c>
      <c r="AT56" s="1163"/>
      <c r="AU56" s="1163"/>
      <c r="AV56" s="1163"/>
      <c r="AW56" s="1163" t="s">
        <v>2403</v>
      </c>
      <c r="AX56" s="1163"/>
      <c r="AY56" s="1163"/>
      <c r="AZ56" s="1163"/>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6"/>
      <c r="AT57" s="1176"/>
      <c r="AU57" s="1176"/>
      <c r="AV57" s="1176"/>
      <c r="AW57" s="1169"/>
      <c r="AX57" s="1169"/>
      <c r="AY57" s="1169"/>
      <c r="AZ57" s="1169"/>
      <c r="BH57" s="251"/>
      <c r="BJ57" s="251"/>
      <c r="BK57" s="251"/>
      <c r="BL57" s="251"/>
      <c r="BM57" s="251"/>
      <c r="BN57" s="251"/>
      <c r="BO57" s="251"/>
      <c r="BP57" s="251"/>
      <c r="BQ57" s="251"/>
      <c r="BR57" s="251"/>
      <c r="BS57" s="251"/>
      <c r="BT57" s="251"/>
      <c r="BU57" s="251"/>
      <c r="BV57" s="251"/>
      <c r="BW57" s="251"/>
      <c r="BX57" s="251"/>
      <c r="BZ57" s="254"/>
    </row>
    <row r="58" spans="2:84" ht="15.95" customHeight="1">
      <c r="U58" s="1138" t="s">
        <v>2199</v>
      </c>
      <c r="V58" s="1138"/>
      <c r="W58" s="1138"/>
      <c r="X58" s="1138"/>
      <c r="Y58" s="1138"/>
      <c r="Z58" s="527" t="str">
        <f>IF(AND(B9&lt;&gt;"処遇加算なし",F15=4),IF(V24="✓",1,IF(V25="✓",2,IF(V26="✓",3,""))),"")</f>
        <v/>
      </c>
      <c r="AA58" s="245"/>
      <c r="AB58" s="249"/>
      <c r="AC58" s="1138" t="s">
        <v>2199</v>
      </c>
      <c r="AD58" s="1138"/>
      <c r="AE58" s="1138"/>
      <c r="AF58" s="1138"/>
      <c r="AG58" s="1138"/>
      <c r="AH58" s="170">
        <f>IF(AND(F15&lt;&gt;4,F15&lt;&gt;5),0,IF(AU8="○",1,3))</f>
        <v>3</v>
      </c>
      <c r="AI58" s="253"/>
      <c r="AJ58" s="249"/>
      <c r="AK58" s="1138" t="s">
        <v>2199</v>
      </c>
      <c r="AL58" s="1138"/>
      <c r="AM58" s="1138"/>
      <c r="AN58" s="1138"/>
      <c r="AO58" s="1138"/>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8" t="s">
        <v>2200</v>
      </c>
      <c r="V59" s="1138"/>
      <c r="W59" s="1138"/>
      <c r="X59" s="1138"/>
      <c r="Y59" s="1138"/>
      <c r="Z59" s="527" t="str">
        <f>IF(AND(B9&lt;&gt;"処遇加算なし",F15=4),IF(V28="✓",1,IF(V29="✓",2,IF(V30="✓",3,""))),"")</f>
        <v/>
      </c>
      <c r="AA59" s="245"/>
      <c r="AB59" s="249"/>
      <c r="AC59" s="1138" t="s">
        <v>2200</v>
      </c>
      <c r="AD59" s="1138"/>
      <c r="AE59" s="1138"/>
      <c r="AF59" s="1138"/>
      <c r="AG59" s="1138"/>
      <c r="AH59" s="170">
        <f>IF(AND(F15&lt;&gt;4,F15&lt;&gt;5),0,IF(AV8="○",1,3))</f>
        <v>3</v>
      </c>
      <c r="AI59" s="253"/>
      <c r="AJ59" s="249"/>
      <c r="AK59" s="1138" t="s">
        <v>2200</v>
      </c>
      <c r="AL59" s="1138"/>
      <c r="AM59" s="1138"/>
      <c r="AN59" s="1138"/>
      <c r="AO59" s="1138"/>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8" t="s">
        <v>2201</v>
      </c>
      <c r="V60" s="1138"/>
      <c r="W60" s="1138"/>
      <c r="X60" s="1138"/>
      <c r="Y60" s="1138"/>
      <c r="Z60" s="527" t="str">
        <f>IF(AND(B9&lt;&gt;"処遇加算なし",F15=4),IF(V32="✓",1,IF(V33="✓",2,"")),"")</f>
        <v/>
      </c>
      <c r="AA60" s="245"/>
      <c r="AB60" s="249"/>
      <c r="AC60" s="1138" t="s">
        <v>2201</v>
      </c>
      <c r="AD60" s="1138"/>
      <c r="AE60" s="1138"/>
      <c r="AF60" s="1138"/>
      <c r="AG60" s="1138"/>
      <c r="AH60" s="170">
        <f>IF(AND(F15&lt;&gt;4,F15&lt;&gt;5),0,IF(AW8="○",1,3))</f>
        <v>3</v>
      </c>
      <c r="AI60" s="253"/>
      <c r="AJ60" s="249"/>
      <c r="AK60" s="1138" t="s">
        <v>2201</v>
      </c>
      <c r="AL60" s="1138"/>
      <c r="AM60" s="1138"/>
      <c r="AN60" s="1138"/>
      <c r="AO60" s="1138"/>
      <c r="AP60" s="170">
        <f>IF(AW8="○",1,3)</f>
        <v>3</v>
      </c>
      <c r="AQ60" s="245"/>
      <c r="AR60" s="245"/>
      <c r="AS60" s="1170" t="str">
        <f>IF(OR(AND(Z60=1,AH60=3),AND(Z60=1,AP60=3)),"○","")</f>
        <v/>
      </c>
      <c r="AT60" s="1170"/>
      <c r="AU60" s="1170"/>
      <c r="AV60" s="1170"/>
      <c r="AW60" s="1170" t="str">
        <f>IF(OR(AND(Z60=1,AH60=2),AND(Z60=1,AP60=2)),"○","")</f>
        <v/>
      </c>
      <c r="AX60" s="1170"/>
      <c r="AY60" s="1170"/>
      <c r="AZ60" s="1170"/>
      <c r="BH60" s="251"/>
      <c r="BJ60" s="251"/>
      <c r="BK60" s="251"/>
      <c r="BL60" s="251"/>
      <c r="BM60" s="251"/>
      <c r="BN60" s="251"/>
      <c r="BO60" s="251"/>
      <c r="BP60" s="251"/>
      <c r="BQ60" s="251"/>
      <c r="BR60" s="251"/>
      <c r="BS60" s="251"/>
      <c r="BT60" s="251"/>
      <c r="BU60" s="251"/>
      <c r="BV60" s="251"/>
      <c r="BW60" s="251"/>
      <c r="BX60" s="251"/>
      <c r="BZ60" s="254"/>
    </row>
    <row r="61" spans="2:84" ht="15.95" customHeight="1">
      <c r="U61" s="1138" t="s">
        <v>2202</v>
      </c>
      <c r="V61" s="1138"/>
      <c r="W61" s="1138"/>
      <c r="X61" s="1138"/>
      <c r="Y61" s="1138"/>
      <c r="Z61" s="527" t="str">
        <f>IF(AND(B9&lt;&gt;"処遇加算なし",F15=4),IF(V36="✓",1,IF(V37="✓",2,"")),"")</f>
        <v/>
      </c>
      <c r="AA61" s="245"/>
      <c r="AB61" s="249"/>
      <c r="AC61" s="1138" t="s">
        <v>2202</v>
      </c>
      <c r="AD61" s="1138"/>
      <c r="AE61" s="1138"/>
      <c r="AF61" s="1138"/>
      <c r="AG61" s="1138"/>
      <c r="AH61" s="170">
        <f>IF(AND(F15&lt;&gt;4,F15&lt;&gt;5),0,IF(AX8="○",1,2))</f>
        <v>2</v>
      </c>
      <c r="AI61" s="253"/>
      <c r="AJ61" s="249"/>
      <c r="AK61" s="1138" t="s">
        <v>2202</v>
      </c>
      <c r="AL61" s="1138"/>
      <c r="AM61" s="1138"/>
      <c r="AN61" s="1138"/>
      <c r="AO61" s="1138"/>
      <c r="AP61" s="170">
        <f>IF(AX8="○",1,2)</f>
        <v>2</v>
      </c>
      <c r="AQ61" s="245"/>
      <c r="AR61" s="245"/>
      <c r="AS61" s="1015" t="str">
        <f>IF(OR(AND(Z61=1,AH61=2),AND(Z61=1,AP61=2)),"○","")</f>
        <v/>
      </c>
      <c r="AT61" s="1015"/>
      <c r="AU61" s="1015"/>
      <c r="AV61" s="1015"/>
      <c r="AW61" s="1171" t="str">
        <f>IF(OR((AD61-AL61)&lt;0,(AD61-AT61)&lt;0),"!","")</f>
        <v/>
      </c>
      <c r="AX61" s="1171"/>
      <c r="AY61" s="1171"/>
      <c r="AZ61" s="1171"/>
      <c r="BH61" s="251"/>
      <c r="BJ61" s="251"/>
      <c r="BK61" s="251"/>
      <c r="BL61" s="251"/>
      <c r="BM61" s="251"/>
      <c r="BN61" s="251"/>
      <c r="BO61" s="251"/>
      <c r="BP61" s="251"/>
      <c r="BQ61" s="251"/>
      <c r="BR61" s="251"/>
      <c r="BS61" s="251"/>
      <c r="BT61" s="251"/>
      <c r="BU61" s="251"/>
      <c r="BV61" s="251"/>
      <c r="BW61" s="251"/>
      <c r="BX61" s="251"/>
      <c r="BZ61" s="254"/>
    </row>
    <row r="62" spans="2:84" ht="15.95" customHeight="1">
      <c r="U62" s="1138" t="s">
        <v>2203</v>
      </c>
      <c r="V62" s="1138"/>
      <c r="W62" s="1138"/>
      <c r="X62" s="1138"/>
      <c r="Y62" s="1138"/>
      <c r="Z62" s="527" t="str">
        <f>IF(AND(B9&lt;&gt;"処遇加算なし",F15=4),IF(V40="✓",1,IF(V41="✓",2,"")),"")</f>
        <v/>
      </c>
      <c r="AA62" s="245"/>
      <c r="AB62" s="249"/>
      <c r="AC62" s="1138" t="s">
        <v>2203</v>
      </c>
      <c r="AD62" s="1138"/>
      <c r="AE62" s="1138"/>
      <c r="AF62" s="1138"/>
      <c r="AG62" s="1138"/>
      <c r="AH62" s="170">
        <f>IF(AND(F15&lt;&gt;4,F15&lt;&gt;5),0,IF(AY8="○",1,2))</f>
        <v>2</v>
      </c>
      <c r="AI62" s="253"/>
      <c r="AJ62" s="249"/>
      <c r="AK62" s="1138" t="s">
        <v>2203</v>
      </c>
      <c r="AL62" s="1138"/>
      <c r="AM62" s="1138"/>
      <c r="AN62" s="1138"/>
      <c r="AO62" s="1138"/>
      <c r="AP62" s="170">
        <f>IF(AY8="○",1,2)</f>
        <v>2</v>
      </c>
      <c r="AQ62" s="245"/>
      <c r="AR62" s="245"/>
      <c r="AS62" s="1015" t="str">
        <f>IF(OR(AND(Z62=1,AH62=2),AND(Z62=1,AP62=2)),"○","")</f>
        <v/>
      </c>
      <c r="AT62" s="1015"/>
      <c r="AU62" s="1015"/>
      <c r="AV62" s="1015"/>
      <c r="AW62" s="1171" t="str">
        <f>IF(OR((AD62-AL62)&lt;0,(AD62-AT62)&lt;0),"!","")</f>
        <v/>
      </c>
      <c r="AX62" s="1171"/>
      <c r="AY62" s="1171"/>
      <c r="AZ62" s="1171"/>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1" t="str">
        <f>IF(OR((AD63-AL63)&lt;0,(AD63-AT63)&lt;0),"!","")</f>
        <v/>
      </c>
      <c r="AX63" s="1171"/>
      <c r="AY63" s="1171"/>
      <c r="AZ63" s="1171"/>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election activeCell="B5" sqref="B5:F5"/>
    </sheetView>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7" t="s">
        <v>2410</v>
      </c>
      <c r="O1" s="1137"/>
      <c r="P1" s="1137"/>
      <c r="Q1" s="1137"/>
      <c r="R1" s="1137"/>
      <c r="S1" s="1137"/>
      <c r="T1" s="1137"/>
      <c r="U1" s="1137"/>
      <c r="V1" s="1137"/>
      <c r="W1" s="1137"/>
      <c r="X1" s="1137"/>
      <c r="Y1" s="1137"/>
      <c r="Z1" s="1137"/>
      <c r="AA1" s="1137"/>
      <c r="AB1" s="1137"/>
      <c r="AC1" s="1137"/>
      <c r="AD1" s="1137"/>
      <c r="AE1" s="1137"/>
      <c r="AF1" s="985" t="s">
        <v>25</v>
      </c>
      <c r="AG1" s="985"/>
      <c r="AH1" s="985"/>
      <c r="AI1" s="986" t="str">
        <f>IF(G5="","",G5)</f>
        <v/>
      </c>
      <c r="AJ1" s="986"/>
      <c r="AK1" s="986"/>
      <c r="AL1" s="986"/>
      <c r="AM1" s="986"/>
      <c r="AN1" s="986"/>
      <c r="AO1" s="986"/>
      <c r="AP1" s="986"/>
      <c r="AS1" s="1173" t="str">
        <f>B9&amp;G9&amp;L9</f>
        <v/>
      </c>
      <c r="AT1" s="1174"/>
      <c r="AU1" s="1174"/>
      <c r="AV1" s="1174"/>
      <c r="AW1" s="1174"/>
      <c r="AX1" s="1174"/>
      <c r="AY1" s="1174"/>
      <c r="AZ1" s="1174"/>
      <c r="BA1" s="1174"/>
      <c r="BB1" s="1174"/>
      <c r="BC1" s="1174"/>
      <c r="BD1" s="1174"/>
      <c r="BE1" s="1175"/>
      <c r="BF1" s="1172" t="str">
        <f>IFERROR(VLOOKUP(Y5,【参考】数式用!$AJ$2:$AK$24,2,FALSE),"")</f>
        <v/>
      </c>
      <c r="BG1" s="1172"/>
      <c r="BH1" s="1172"/>
      <c r="BI1" s="1172"/>
      <c r="BJ1" s="1172"/>
      <c r="BK1" s="1172"/>
      <c r="BL1" s="1172"/>
      <c r="BM1" s="1172"/>
      <c r="BN1" s="1172"/>
      <c r="BO1" s="1172"/>
      <c r="BP1" s="1172"/>
      <c r="CE1" s="174" t="s">
        <v>2374</v>
      </c>
    </row>
    <row r="2" spans="1:88" s="175" customFormat="1" ht="19.5" customHeight="1" thickBot="1">
      <c r="C2" s="173"/>
      <c r="D2" s="173"/>
      <c r="E2" s="173"/>
      <c r="F2" s="173"/>
      <c r="G2" s="173"/>
      <c r="H2" s="173"/>
      <c r="I2" s="173"/>
      <c r="J2" s="173"/>
      <c r="K2" s="173"/>
      <c r="L2" s="173"/>
      <c r="M2" s="173"/>
      <c r="N2" s="1137"/>
      <c r="O2" s="1137"/>
      <c r="P2" s="1137"/>
      <c r="Q2" s="1137"/>
      <c r="R2" s="1137"/>
      <c r="S2" s="1137"/>
      <c r="T2" s="1137"/>
      <c r="U2" s="1137"/>
      <c r="V2" s="1137"/>
      <c r="W2" s="1137"/>
      <c r="X2" s="1137"/>
      <c r="Y2" s="1137"/>
      <c r="Z2" s="1137"/>
      <c r="AA2" s="1137"/>
      <c r="AB2" s="1137"/>
      <c r="AC2" s="1137"/>
      <c r="AD2" s="1137"/>
      <c r="AE2" s="113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221"/>
      <c r="C5" s="1221"/>
      <c r="D5" s="1221"/>
      <c r="E5" s="1221"/>
      <c r="F5" s="1221"/>
      <c r="G5" s="1123"/>
      <c r="H5" s="1123"/>
      <c r="I5" s="1123"/>
      <c r="J5" s="1124"/>
      <c r="K5" s="1124"/>
      <c r="L5" s="1124"/>
      <c r="M5" s="1125"/>
      <c r="N5" s="1125"/>
      <c r="O5" s="1125"/>
      <c r="P5" s="1126" t="str">
        <f>IF(Y5="","",IFERROR(INDEX(【参考】数式用3!$G$3:$I$451,MATCH(M5,【参考】数式用3!$F$3:$F$451,0),MATCH(VLOOKUP(Y5,【参考】数式用3!$J$2:$K$26,2,FALSE),【参考】数式用3!$G$2:$I$2,0)),10))</f>
        <v/>
      </c>
      <c r="Q5" s="1127"/>
      <c r="R5" s="1127"/>
      <c r="S5" s="1128"/>
      <c r="T5" s="1129"/>
      <c r="U5" s="1129"/>
      <c r="V5" s="1129"/>
      <c r="W5" s="1129"/>
      <c r="X5" s="1130"/>
      <c r="Y5" s="1144"/>
      <c r="Z5" s="1144"/>
      <c r="AA5" s="1144"/>
      <c r="AB5" s="1144"/>
      <c r="AC5" s="1144"/>
      <c r="AD5" s="1144"/>
      <c r="AE5" s="1150"/>
      <c r="AF5" s="1151"/>
      <c r="AG5" s="1151"/>
      <c r="AH5" s="1152"/>
      <c r="AI5" s="1150"/>
      <c r="AJ5" s="1151"/>
      <c r="AK5" s="1151"/>
      <c r="AL5" s="1152"/>
      <c r="AM5" s="1153">
        <f>AE5-AI5</f>
        <v>0</v>
      </c>
      <c r="AN5" s="1154"/>
      <c r="AO5" s="1154"/>
      <c r="AP5" s="1155"/>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1" t="str">
        <f>IFERROR(IF(VLOOKUP(AS1,【参考】数式用2!E6:L23,3,FALSE)="","",VLOOKUP(AS1,【参考】数式用2!E6:L23,3,FALSE)),"")</f>
        <v/>
      </c>
      <c r="W8" s="1132"/>
      <c r="X8" s="1132"/>
      <c r="Y8" s="1132"/>
      <c r="Z8" s="1133"/>
      <c r="AA8" s="1146" t="str">
        <f>IFERROR(VLOOKUP(AS1,【参考】数式用2!E6:L23,4,FALSE),"")</f>
        <v/>
      </c>
      <c r="AB8" s="1146"/>
      <c r="AC8" s="1146"/>
      <c r="AD8" s="1146"/>
      <c r="AE8" s="1146"/>
      <c r="AF8" s="1146"/>
      <c r="AG8" s="1146"/>
      <c r="AH8" s="1146"/>
      <c r="AI8" s="1146"/>
      <c r="AJ8" s="1146"/>
      <c r="AK8" s="1146"/>
      <c r="AL8" s="1146"/>
      <c r="AM8" s="1146"/>
      <c r="AN8" s="1146"/>
      <c r="AO8" s="1146"/>
      <c r="AP8" s="1147"/>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4" t="str">
        <f>IFERROR(VLOOKUP(Y5,【参考】数式用!$A$5:$AB$27,MATCH(V8,【参考】数式用!$B$4:$AB$4,0)+1,FALSE),"")</f>
        <v/>
      </c>
      <c r="W9" s="1135"/>
      <c r="X9" s="1135"/>
      <c r="Y9" s="1135"/>
      <c r="Z9" s="1136"/>
      <c r="AA9" s="1148"/>
      <c r="AB9" s="1148"/>
      <c r="AC9" s="1148"/>
      <c r="AD9" s="1148"/>
      <c r="AE9" s="1148"/>
      <c r="AF9" s="1148"/>
      <c r="AG9" s="1148"/>
      <c r="AH9" s="1148"/>
      <c r="AI9" s="1148"/>
      <c r="AJ9" s="1148"/>
      <c r="AK9" s="1148"/>
      <c r="AL9" s="1148"/>
      <c r="AM9" s="1148"/>
      <c r="AN9" s="1148"/>
      <c r="AO9" s="1148"/>
      <c r="AP9" s="1149"/>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6" t="str">
        <f>IFERROR(VLOOKUP(AS1,【参考】数式用2!E6:L23,6,FALSE),"")</f>
        <v/>
      </c>
      <c r="AB11" s="1146"/>
      <c r="AC11" s="1146"/>
      <c r="AD11" s="1146"/>
      <c r="AE11" s="1146"/>
      <c r="AF11" s="1146"/>
      <c r="AG11" s="1146"/>
      <c r="AH11" s="1146"/>
      <c r="AI11" s="1146"/>
      <c r="AJ11" s="1146"/>
      <c r="AK11" s="1146"/>
      <c r="AL11" s="1146"/>
      <c r="AM11" s="1146"/>
      <c r="AN11" s="1146"/>
      <c r="AO11" s="1146"/>
      <c r="AP11" s="1147"/>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0" t="str">
        <f>IFERROR(VLOOKUP(Y5,【参考】数式用!$A$5:$AB$27,MATCH(V11,【参考】数式用!$B$4:$AB$4,0)+1,FALSE),"")</f>
        <v/>
      </c>
      <c r="W12" s="1140"/>
      <c r="X12" s="1140"/>
      <c r="Y12" s="1140"/>
      <c r="Z12" s="1140"/>
      <c r="AA12" s="1148"/>
      <c r="AB12" s="1148"/>
      <c r="AC12" s="1148"/>
      <c r="AD12" s="1148"/>
      <c r="AE12" s="1148"/>
      <c r="AF12" s="1148"/>
      <c r="AG12" s="1148"/>
      <c r="AH12" s="1148"/>
      <c r="AI12" s="1148"/>
      <c r="AJ12" s="1148"/>
      <c r="AK12" s="1148"/>
      <c r="AL12" s="1148"/>
      <c r="AM12" s="1148"/>
      <c r="AN12" s="1148"/>
      <c r="AO12" s="1148"/>
      <c r="AP12" s="1149"/>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6" t="str">
        <f>IFERROR(VLOOKUP(AS1,【参考】数式用2!E6:L23,8,FALSE),"")</f>
        <v/>
      </c>
      <c r="AB14" s="1146"/>
      <c r="AC14" s="1146"/>
      <c r="AD14" s="1146"/>
      <c r="AE14" s="1146"/>
      <c r="AF14" s="1146"/>
      <c r="AG14" s="1146"/>
      <c r="AH14" s="1146"/>
      <c r="AI14" s="1146"/>
      <c r="AJ14" s="1146"/>
      <c r="AK14" s="1146"/>
      <c r="AL14" s="1146"/>
      <c r="AM14" s="1146"/>
      <c r="AN14" s="1146"/>
      <c r="AO14" s="1146"/>
      <c r="AP14" s="1147"/>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1"/>
      <c r="AB15" s="1142"/>
      <c r="AC15" s="1142"/>
      <c r="AD15" s="1142"/>
      <c r="AE15" s="1142"/>
      <c r="AF15" s="1142"/>
      <c r="AG15" s="1142"/>
      <c r="AH15" s="1142"/>
      <c r="AI15" s="1142"/>
      <c r="AJ15" s="1142"/>
      <c r="AK15" s="1142"/>
      <c r="AL15" s="1142"/>
      <c r="AM15" s="1142"/>
      <c r="AN15" s="1142"/>
      <c r="AO15" s="1142"/>
      <c r="AP15" s="1157"/>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8"/>
      <c r="AB16" s="1159"/>
      <c r="AC16" s="1159"/>
      <c r="AD16" s="1159"/>
      <c r="AE16" s="1159"/>
      <c r="AF16" s="1159"/>
      <c r="AG16" s="1159"/>
      <c r="AH16" s="1159"/>
      <c r="AI16" s="1159"/>
      <c r="AJ16" s="1159"/>
      <c r="AK16" s="1159"/>
      <c r="AL16" s="1159"/>
      <c r="AM16" s="1159"/>
      <c r="AN16" s="1159"/>
      <c r="AO16" s="1159"/>
      <c r="AP16" s="1160"/>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1"/>
      <c r="H25" s="1142"/>
      <c r="I25" s="1142"/>
      <c r="J25" s="1142"/>
      <c r="K25" s="1142"/>
      <c r="L25" s="1142"/>
      <c r="M25" s="1142"/>
      <c r="N25" s="1142"/>
      <c r="O25" s="1142"/>
      <c r="P25" s="1142"/>
      <c r="Q25" s="1142"/>
      <c r="R25" s="1142"/>
      <c r="S25" s="1142"/>
      <c r="T25" s="1143"/>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2"/>
      <c r="H29" s="1142"/>
      <c r="I29" s="1142"/>
      <c r="J29" s="1142"/>
      <c r="K29" s="1142"/>
      <c r="L29" s="1142"/>
      <c r="M29" s="1142"/>
      <c r="N29" s="1142"/>
      <c r="O29" s="1142"/>
      <c r="P29" s="1142"/>
      <c r="Q29" s="1142"/>
      <c r="R29" s="1142"/>
      <c r="S29" s="1142"/>
      <c r="T29" s="1143"/>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2" t="s">
        <v>17</v>
      </c>
      <c r="AE33" s="1162"/>
      <c r="AF33" s="1162"/>
      <c r="AG33" s="1162"/>
      <c r="AH33" s="1162"/>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1" t="s">
        <v>2258</v>
      </c>
      <c r="H36" s="1161"/>
      <c r="I36" s="1161"/>
      <c r="J36" s="1161"/>
      <c r="K36" s="1161"/>
      <c r="L36" s="1161"/>
      <c r="M36" s="1161"/>
      <c r="N36" s="1161"/>
      <c r="O36" s="1161"/>
      <c r="P36" s="1161"/>
      <c r="Q36" s="1161"/>
      <c r="R36" s="1161"/>
      <c r="S36" s="1161"/>
      <c r="T36" s="1161"/>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1"/>
      <c r="H37" s="1161"/>
      <c r="I37" s="1161"/>
      <c r="J37" s="1161"/>
      <c r="K37" s="1161"/>
      <c r="L37" s="1161"/>
      <c r="M37" s="1161"/>
      <c r="N37" s="1161"/>
      <c r="O37" s="1161"/>
      <c r="P37" s="1161"/>
      <c r="Q37" s="1161"/>
      <c r="R37" s="1161"/>
      <c r="S37" s="1161"/>
      <c r="T37" s="1161"/>
      <c r="U37" s="218"/>
      <c r="V37" s="526" t="str">
        <f>IFERROR(IF(G9="特定加算なし","✓",""),"")</f>
        <v/>
      </c>
      <c r="W37" s="1029" t="s">
        <v>15</v>
      </c>
      <c r="X37" s="1030"/>
      <c r="Y37" s="1030"/>
      <c r="Z37" s="1031"/>
      <c r="AA37" s="1022"/>
      <c r="AB37" s="1023"/>
      <c r="AC37" s="1177" t="s">
        <v>2360</v>
      </c>
      <c r="AD37" s="1178"/>
      <c r="AE37" s="1178"/>
      <c r="AF37" s="1178"/>
      <c r="AG37" s="1179"/>
      <c r="AH37" s="1180"/>
      <c r="AI37" s="1022"/>
      <c r="AJ37" s="1023"/>
      <c r="AK37" s="1177" t="s">
        <v>2360</v>
      </c>
      <c r="AL37" s="1178"/>
      <c r="AM37" s="1178"/>
      <c r="AN37" s="1178"/>
      <c r="AO37" s="1179"/>
      <c r="AP37" s="1180"/>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1"/>
      <c r="H38" s="1161"/>
      <c r="I38" s="1161"/>
      <c r="J38" s="1161"/>
      <c r="K38" s="1161"/>
      <c r="L38" s="1161"/>
      <c r="M38" s="1161"/>
      <c r="N38" s="1161"/>
      <c r="O38" s="1161"/>
      <c r="P38" s="1161"/>
      <c r="Q38" s="1161"/>
      <c r="R38" s="1161"/>
      <c r="S38" s="1161"/>
      <c r="T38" s="1161"/>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39" t="str">
        <f>AS48&amp;AW48&amp;BA48</f>
        <v>特定加算なし</v>
      </c>
      <c r="BF48" s="1139"/>
      <c r="BG48" s="1139"/>
      <c r="BH48" s="1139"/>
      <c r="BI48" s="1139"/>
      <c r="BJ48" s="1139"/>
      <c r="BK48" s="1139"/>
      <c r="BL48" s="1139"/>
      <c r="BM48" s="1139"/>
      <c r="BN48" s="1139"/>
      <c r="BO48" s="1139"/>
      <c r="BP48" s="1139"/>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6" t="str">
        <f>IFERROR(VLOOKUP(BE48,【参考】数式用2!E6:F23,2,FALSE),"")</f>
        <v/>
      </c>
      <c r="AD49" s="1167"/>
      <c r="AE49" s="1167"/>
      <c r="AF49" s="1167"/>
      <c r="AG49" s="1167"/>
      <c r="AH49" s="1168"/>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5"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4" t="str">
        <f>IFERROR("("&amp;TEXT(AC51/AD53,"#,##0円")&amp;"/月)","")</f>
        <v/>
      </c>
      <c r="AD52" s="1165"/>
      <c r="AE52" s="1165"/>
      <c r="AF52" s="1165"/>
      <c r="AG52" s="1165"/>
      <c r="AH52" s="1145"/>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39" t="s">
        <v>239</v>
      </c>
      <c r="V56" s="1139"/>
      <c r="W56" s="1139"/>
      <c r="X56" s="1139"/>
      <c r="Y56" s="1139"/>
      <c r="Z56" s="1139"/>
      <c r="AA56" s="245"/>
      <c r="AB56" s="249"/>
      <c r="AC56" s="1139" t="str">
        <f>IF(F15=4,"R6.4～R6.5",IF(F15=5,"R6.5",""))</f>
        <v>R6.4～R6.5</v>
      </c>
      <c r="AD56" s="1139"/>
      <c r="AE56" s="1139"/>
      <c r="AF56" s="1139"/>
      <c r="AG56" s="1139"/>
      <c r="AH56" s="1139"/>
      <c r="AI56" s="250"/>
      <c r="AJ56" s="249"/>
      <c r="AK56" s="1139" t="str">
        <f>IF(OR(F15=4,F15=5),"R6.6","R"&amp;D15&amp;"."&amp;F15)&amp;"～R"&amp;K15&amp;"."&amp;M15</f>
        <v>R6.6～R7.3</v>
      </c>
      <c r="AL56" s="1139"/>
      <c r="AM56" s="1139"/>
      <c r="AN56" s="1139"/>
      <c r="AO56" s="1139"/>
      <c r="AP56" s="1139"/>
      <c r="AQ56" s="245"/>
      <c r="AR56" s="245"/>
      <c r="AS56" s="1163" t="s">
        <v>2404</v>
      </c>
      <c r="AT56" s="1163"/>
      <c r="AU56" s="1163"/>
      <c r="AV56" s="1163"/>
      <c r="AW56" s="1163" t="s">
        <v>2403</v>
      </c>
      <c r="AX56" s="1163"/>
      <c r="AY56" s="1163"/>
      <c r="AZ56" s="1163"/>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6"/>
      <c r="AT57" s="1176"/>
      <c r="AU57" s="1176"/>
      <c r="AV57" s="1176"/>
      <c r="AW57" s="1169"/>
      <c r="AX57" s="1169"/>
      <c r="AY57" s="1169"/>
      <c r="AZ57" s="1169"/>
      <c r="BJ57" s="251"/>
      <c r="BL57" s="251"/>
      <c r="BM57" s="251"/>
      <c r="BN57" s="251"/>
      <c r="BO57" s="251"/>
      <c r="BP57" s="251"/>
      <c r="BQ57" s="251"/>
      <c r="BR57" s="251"/>
      <c r="BS57" s="251"/>
      <c r="BT57" s="251"/>
      <c r="BU57" s="251"/>
      <c r="BV57" s="251"/>
      <c r="BW57" s="251"/>
      <c r="BX57" s="251"/>
      <c r="BY57" s="251"/>
      <c r="BZ57" s="251"/>
      <c r="CB57" s="254"/>
    </row>
    <row r="58" spans="2:84" ht="15.95" customHeight="1">
      <c r="U58" s="1138" t="s">
        <v>2199</v>
      </c>
      <c r="V58" s="1138"/>
      <c r="W58" s="1138"/>
      <c r="X58" s="1138"/>
      <c r="Y58" s="1138"/>
      <c r="Z58" s="527" t="str">
        <f>IF(AND(B9&lt;&gt;"処遇加算なし",F15=4),IF(V24="✓",1,IF(V25="✓",2,IF(V26="✓",3,""))),"")</f>
        <v/>
      </c>
      <c r="AA58" s="245"/>
      <c r="AB58" s="249"/>
      <c r="AC58" s="1138" t="s">
        <v>2199</v>
      </c>
      <c r="AD58" s="1138"/>
      <c r="AE58" s="1138"/>
      <c r="AF58" s="1138"/>
      <c r="AG58" s="1138"/>
      <c r="AH58" s="170">
        <f>IF(AND(F15&lt;&gt;4,F15&lt;&gt;5),0,IF(AU8="○",1,3))</f>
        <v>3</v>
      </c>
      <c r="AI58" s="253"/>
      <c r="AJ58" s="249"/>
      <c r="AK58" s="1138" t="s">
        <v>2199</v>
      </c>
      <c r="AL58" s="1138"/>
      <c r="AM58" s="1138"/>
      <c r="AN58" s="1138"/>
      <c r="AO58" s="1138"/>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8" t="s">
        <v>2200</v>
      </c>
      <c r="V59" s="1138"/>
      <c r="W59" s="1138"/>
      <c r="X59" s="1138"/>
      <c r="Y59" s="1138"/>
      <c r="Z59" s="527" t="str">
        <f>IF(AND(B9&lt;&gt;"処遇加算なし",F15=4),IF(V28="✓",1,IF(V29="✓",2,IF(V30="✓",3,""))),"")</f>
        <v/>
      </c>
      <c r="AA59" s="245"/>
      <c r="AB59" s="249"/>
      <c r="AC59" s="1138" t="s">
        <v>2200</v>
      </c>
      <c r="AD59" s="1138"/>
      <c r="AE59" s="1138"/>
      <c r="AF59" s="1138"/>
      <c r="AG59" s="1138"/>
      <c r="AH59" s="170">
        <f>IF(AND(F15&lt;&gt;4,F15&lt;&gt;5),0,IF(AV8="○",1,3))</f>
        <v>3</v>
      </c>
      <c r="AI59" s="253"/>
      <c r="AJ59" s="249"/>
      <c r="AK59" s="1138" t="s">
        <v>2200</v>
      </c>
      <c r="AL59" s="1138"/>
      <c r="AM59" s="1138"/>
      <c r="AN59" s="1138"/>
      <c r="AO59" s="1138"/>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8" t="s">
        <v>2201</v>
      </c>
      <c r="V60" s="1138"/>
      <c r="W60" s="1138"/>
      <c r="X60" s="1138"/>
      <c r="Y60" s="1138"/>
      <c r="Z60" s="527" t="str">
        <f>IF(AND(B9&lt;&gt;"処遇加算なし",F15=4),IF(V32="✓",1,IF(V33="✓",2,"")),"")</f>
        <v/>
      </c>
      <c r="AA60" s="245"/>
      <c r="AB60" s="249"/>
      <c r="AC60" s="1138" t="s">
        <v>2201</v>
      </c>
      <c r="AD60" s="1138"/>
      <c r="AE60" s="1138"/>
      <c r="AF60" s="1138"/>
      <c r="AG60" s="1138"/>
      <c r="AH60" s="170">
        <f>IF(AND(F15&lt;&gt;4,F15&lt;&gt;5),0,IF(AW8="○",1,3))</f>
        <v>3</v>
      </c>
      <c r="AI60" s="253"/>
      <c r="AJ60" s="249"/>
      <c r="AK60" s="1138" t="s">
        <v>2201</v>
      </c>
      <c r="AL60" s="1138"/>
      <c r="AM60" s="1138"/>
      <c r="AN60" s="1138"/>
      <c r="AO60" s="1138"/>
      <c r="AP60" s="170">
        <f>IF(AW8="○",1,3)</f>
        <v>3</v>
      </c>
      <c r="AQ60" s="245"/>
      <c r="AR60" s="245"/>
      <c r="AS60" s="1170" t="str">
        <f>IF(OR(AND(Z60=1,AH60=3),AND(Z60=1,AP60=3)),"○","")</f>
        <v/>
      </c>
      <c r="AT60" s="1170"/>
      <c r="AU60" s="1170"/>
      <c r="AV60" s="1170"/>
      <c r="AW60" s="1170" t="str">
        <f>IF(OR(AND(Z60=1,AH60=2),AND(Z60=1,AP60=2)),"○","")</f>
        <v/>
      </c>
      <c r="AX60" s="1170"/>
      <c r="AY60" s="1170"/>
      <c r="AZ60" s="1170"/>
      <c r="BJ60" s="251"/>
      <c r="BL60" s="251"/>
      <c r="BM60" s="251"/>
      <c r="BN60" s="251"/>
      <c r="BO60" s="251"/>
      <c r="BP60" s="251"/>
      <c r="BQ60" s="251"/>
      <c r="BR60" s="251"/>
      <c r="BS60" s="251"/>
      <c r="BT60" s="251"/>
      <c r="BU60" s="251"/>
      <c r="BV60" s="251"/>
      <c r="BW60" s="251"/>
      <c r="BX60" s="251"/>
      <c r="BY60" s="251"/>
      <c r="BZ60" s="251"/>
      <c r="CB60" s="254"/>
    </row>
    <row r="61" spans="2:84" ht="15.95" customHeight="1">
      <c r="U61" s="1138" t="s">
        <v>2202</v>
      </c>
      <c r="V61" s="1138"/>
      <c r="W61" s="1138"/>
      <c r="X61" s="1138"/>
      <c r="Y61" s="1138"/>
      <c r="Z61" s="527" t="str">
        <f>IF(AND(B9&lt;&gt;"処遇加算なし",F15=4),IF(V36="✓",1,IF(V37="✓",2,"")),"")</f>
        <v/>
      </c>
      <c r="AA61" s="245"/>
      <c r="AB61" s="249"/>
      <c r="AC61" s="1138" t="s">
        <v>2202</v>
      </c>
      <c r="AD61" s="1138"/>
      <c r="AE61" s="1138"/>
      <c r="AF61" s="1138"/>
      <c r="AG61" s="1138"/>
      <c r="AH61" s="170">
        <f>IF(AND(F15&lt;&gt;4,F15&lt;&gt;5),0,IF(AX8="○",1,2))</f>
        <v>2</v>
      </c>
      <c r="AI61" s="253"/>
      <c r="AJ61" s="249"/>
      <c r="AK61" s="1138" t="s">
        <v>2202</v>
      </c>
      <c r="AL61" s="1138"/>
      <c r="AM61" s="1138"/>
      <c r="AN61" s="1138"/>
      <c r="AO61" s="1138"/>
      <c r="AP61" s="170">
        <f>IF(AX8="○",1,2)</f>
        <v>2</v>
      </c>
      <c r="AQ61" s="245"/>
      <c r="AR61" s="245"/>
      <c r="AS61" s="1015" t="str">
        <f>IF(OR(AND(Z61=1,AH61=2),AND(Z61=1,AP61=2)),"○","")</f>
        <v/>
      </c>
      <c r="AT61" s="1015"/>
      <c r="AU61" s="1015"/>
      <c r="AV61" s="1015"/>
      <c r="AW61" s="1171" t="str">
        <f>IF(OR((AD61-AL61)&lt;0,(AD61-AT61)&lt;0),"!","")</f>
        <v/>
      </c>
      <c r="AX61" s="1171"/>
      <c r="AY61" s="1171"/>
      <c r="AZ61" s="1171"/>
      <c r="BJ61" s="251"/>
      <c r="BL61" s="251"/>
      <c r="BM61" s="251"/>
      <c r="BN61" s="251"/>
      <c r="BO61" s="251"/>
      <c r="BP61" s="251"/>
      <c r="BQ61" s="251"/>
      <c r="BR61" s="251"/>
      <c r="BS61" s="251"/>
      <c r="BT61" s="251"/>
      <c r="BU61" s="251"/>
      <c r="BV61" s="251"/>
      <c r="BW61" s="251"/>
      <c r="BX61" s="251"/>
      <c r="BY61" s="251"/>
      <c r="BZ61" s="251"/>
      <c r="CB61" s="254"/>
    </row>
    <row r="62" spans="2:84" ht="15.95" customHeight="1">
      <c r="U62" s="1138" t="s">
        <v>2203</v>
      </c>
      <c r="V62" s="1138"/>
      <c r="W62" s="1138"/>
      <c r="X62" s="1138"/>
      <c r="Y62" s="1138"/>
      <c r="Z62" s="527" t="str">
        <f>IF(AND(B9&lt;&gt;"処遇加算なし",F15=4),IF(V40="✓",1,IF(V41="✓",2,"")),"")</f>
        <v/>
      </c>
      <c r="AA62" s="245"/>
      <c r="AB62" s="249"/>
      <c r="AC62" s="1138" t="s">
        <v>2203</v>
      </c>
      <c r="AD62" s="1138"/>
      <c r="AE62" s="1138"/>
      <c r="AF62" s="1138"/>
      <c r="AG62" s="1138"/>
      <c r="AH62" s="170">
        <f>IF(AND(F15&lt;&gt;4,F15&lt;&gt;5),0,IF(AY8="○",1,2))</f>
        <v>2</v>
      </c>
      <c r="AI62" s="253"/>
      <c r="AJ62" s="249"/>
      <c r="AK62" s="1138" t="s">
        <v>2203</v>
      </c>
      <c r="AL62" s="1138"/>
      <c r="AM62" s="1138"/>
      <c r="AN62" s="1138"/>
      <c r="AO62" s="1138"/>
      <c r="AP62" s="170">
        <f>IF(AY8="○",1,2)</f>
        <v>2</v>
      </c>
      <c r="AQ62" s="245"/>
      <c r="AR62" s="245"/>
      <c r="AS62" s="1015" t="str">
        <f>IF(OR(AND(Z62=1,AH62=2),AND(Z62=1,AP62=2)),"○","")</f>
        <v/>
      </c>
      <c r="AT62" s="1015"/>
      <c r="AU62" s="1015"/>
      <c r="AV62" s="1015"/>
      <c r="AW62" s="1171" t="str">
        <f>IF(OR((AD62-AL62)&lt;0,(AD62-AT62)&lt;0),"!","")</f>
        <v/>
      </c>
      <c r="AX62" s="1171"/>
      <c r="AY62" s="1171"/>
      <c r="AZ62" s="1171"/>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1" t="str">
        <f>IF(OR((AD63-AL63)&lt;0,(AD63-AT63)&lt;0),"!","")</f>
        <v/>
      </c>
      <c r="AX63" s="1171"/>
      <c r="AY63" s="1171"/>
      <c r="AZ63" s="1171"/>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election activeCell="B5" sqref="B5:F5"/>
    </sheetView>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7" t="s">
        <v>2411</v>
      </c>
      <c r="O1" s="1137"/>
      <c r="P1" s="1137"/>
      <c r="Q1" s="1137"/>
      <c r="R1" s="1137"/>
      <c r="S1" s="1137"/>
      <c r="T1" s="1137"/>
      <c r="U1" s="1137"/>
      <c r="V1" s="1137"/>
      <c r="W1" s="1137"/>
      <c r="X1" s="1137"/>
      <c r="Y1" s="1137"/>
      <c r="Z1" s="1137"/>
      <c r="AA1" s="1137"/>
      <c r="AB1" s="1137"/>
      <c r="AC1" s="1137"/>
      <c r="AD1" s="1137"/>
      <c r="AE1" s="1137"/>
      <c r="AF1" s="985" t="s">
        <v>25</v>
      </c>
      <c r="AG1" s="985"/>
      <c r="AH1" s="985"/>
      <c r="AI1" s="986" t="str">
        <f>IF(G5="","",G5)</f>
        <v/>
      </c>
      <c r="AJ1" s="986"/>
      <c r="AK1" s="986"/>
      <c r="AL1" s="986"/>
      <c r="AM1" s="986"/>
      <c r="AN1" s="986"/>
      <c r="AO1" s="986"/>
      <c r="AP1" s="986"/>
      <c r="AS1" s="1173" t="str">
        <f>B9&amp;G9&amp;L9</f>
        <v/>
      </c>
      <c r="AT1" s="1174"/>
      <c r="AU1" s="1174"/>
      <c r="AV1" s="1174"/>
      <c r="AW1" s="1174"/>
      <c r="AX1" s="1174"/>
      <c r="AY1" s="1174"/>
      <c r="AZ1" s="1174"/>
      <c r="BA1" s="1174"/>
      <c r="BB1" s="1174"/>
      <c r="BC1" s="1174"/>
      <c r="BD1" s="1174"/>
      <c r="BE1" s="1175"/>
      <c r="BF1" s="1172" t="str">
        <f>IFERROR(VLOOKUP(Y5,【参考】数式用!$AJ$2:$AK$24,2,FALSE),"")</f>
        <v/>
      </c>
      <c r="BG1" s="1172"/>
      <c r="BH1" s="1172"/>
      <c r="BI1" s="1172"/>
      <c r="BJ1" s="1172"/>
      <c r="BK1" s="1172"/>
      <c r="BL1" s="1172"/>
      <c r="BM1" s="1172"/>
      <c r="BN1" s="1172"/>
      <c r="BO1" s="1172"/>
      <c r="BP1" s="1172"/>
      <c r="CE1" s="174" t="s">
        <v>2374</v>
      </c>
    </row>
    <row r="2" spans="1:88" s="175" customFormat="1" ht="19.5" customHeight="1" thickBot="1">
      <c r="C2" s="173"/>
      <c r="D2" s="173"/>
      <c r="E2" s="173"/>
      <c r="F2" s="173"/>
      <c r="G2" s="173"/>
      <c r="H2" s="173"/>
      <c r="I2" s="173"/>
      <c r="J2" s="173"/>
      <c r="K2" s="173"/>
      <c r="L2" s="173"/>
      <c r="M2" s="173"/>
      <c r="N2" s="1137"/>
      <c r="O2" s="1137"/>
      <c r="P2" s="1137"/>
      <c r="Q2" s="1137"/>
      <c r="R2" s="1137"/>
      <c r="S2" s="1137"/>
      <c r="T2" s="1137"/>
      <c r="U2" s="1137"/>
      <c r="V2" s="1137"/>
      <c r="W2" s="1137"/>
      <c r="X2" s="1137"/>
      <c r="Y2" s="1137"/>
      <c r="Z2" s="1137"/>
      <c r="AA2" s="1137"/>
      <c r="AB2" s="1137"/>
      <c r="AC2" s="1137"/>
      <c r="AD2" s="1137"/>
      <c r="AE2" s="113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221"/>
      <c r="C5" s="1221"/>
      <c r="D5" s="1221"/>
      <c r="E5" s="1221"/>
      <c r="F5" s="1221"/>
      <c r="G5" s="1123"/>
      <c r="H5" s="1123"/>
      <c r="I5" s="1123"/>
      <c r="J5" s="1124"/>
      <c r="K5" s="1124"/>
      <c r="L5" s="1124"/>
      <c r="M5" s="1125"/>
      <c r="N5" s="1125"/>
      <c r="O5" s="1125"/>
      <c r="P5" s="1126" t="str">
        <f>IF(Y5="","",IFERROR(INDEX(【参考】数式用3!$G$3:$I$451,MATCH(M5,【参考】数式用3!$F$3:$F$451,0),MATCH(VLOOKUP(Y5,【参考】数式用3!$J$2:$K$26,2,FALSE),【参考】数式用3!$G$2:$I$2,0)),10))</f>
        <v/>
      </c>
      <c r="Q5" s="1127"/>
      <c r="R5" s="1127"/>
      <c r="S5" s="1128"/>
      <c r="T5" s="1129"/>
      <c r="U5" s="1129"/>
      <c r="V5" s="1129"/>
      <c r="W5" s="1129"/>
      <c r="X5" s="1130"/>
      <c r="Y5" s="1144"/>
      <c r="Z5" s="1144"/>
      <c r="AA5" s="1144"/>
      <c r="AB5" s="1144"/>
      <c r="AC5" s="1144"/>
      <c r="AD5" s="1144"/>
      <c r="AE5" s="1150"/>
      <c r="AF5" s="1151"/>
      <c r="AG5" s="1151"/>
      <c r="AH5" s="1152"/>
      <c r="AI5" s="1150"/>
      <c r="AJ5" s="1151"/>
      <c r="AK5" s="1151"/>
      <c r="AL5" s="1152"/>
      <c r="AM5" s="1153">
        <f>AE5-AI5</f>
        <v>0</v>
      </c>
      <c r="AN5" s="1154"/>
      <c r="AO5" s="1154"/>
      <c r="AP5" s="1155"/>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1" t="str">
        <f>IFERROR(IF(VLOOKUP(AS1,【参考】数式用2!E6:L23,3,FALSE)="","",VLOOKUP(AS1,【参考】数式用2!E6:L23,3,FALSE)),"")</f>
        <v/>
      </c>
      <c r="W8" s="1132"/>
      <c r="X8" s="1132"/>
      <c r="Y8" s="1132"/>
      <c r="Z8" s="1133"/>
      <c r="AA8" s="1146" t="str">
        <f>IFERROR(VLOOKUP(AS1,【参考】数式用2!E6:L23,4,FALSE),"")</f>
        <v/>
      </c>
      <c r="AB8" s="1146"/>
      <c r="AC8" s="1146"/>
      <c r="AD8" s="1146"/>
      <c r="AE8" s="1146"/>
      <c r="AF8" s="1146"/>
      <c r="AG8" s="1146"/>
      <c r="AH8" s="1146"/>
      <c r="AI8" s="1146"/>
      <c r="AJ8" s="1146"/>
      <c r="AK8" s="1146"/>
      <c r="AL8" s="1146"/>
      <c r="AM8" s="1146"/>
      <c r="AN8" s="1146"/>
      <c r="AO8" s="1146"/>
      <c r="AP8" s="1147"/>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4" t="str">
        <f>IFERROR(VLOOKUP(Y5,【参考】数式用!$A$5:$AB$27,MATCH(V8,【参考】数式用!$B$4:$AB$4,0)+1,FALSE),"")</f>
        <v/>
      </c>
      <c r="W9" s="1135"/>
      <c r="X9" s="1135"/>
      <c r="Y9" s="1135"/>
      <c r="Z9" s="1136"/>
      <c r="AA9" s="1148"/>
      <c r="AB9" s="1148"/>
      <c r="AC9" s="1148"/>
      <c r="AD9" s="1148"/>
      <c r="AE9" s="1148"/>
      <c r="AF9" s="1148"/>
      <c r="AG9" s="1148"/>
      <c r="AH9" s="1148"/>
      <c r="AI9" s="1148"/>
      <c r="AJ9" s="1148"/>
      <c r="AK9" s="1148"/>
      <c r="AL9" s="1148"/>
      <c r="AM9" s="1148"/>
      <c r="AN9" s="1148"/>
      <c r="AO9" s="1148"/>
      <c r="AP9" s="1149"/>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6" t="str">
        <f>IFERROR(VLOOKUP(AS1,【参考】数式用2!E6:L23,6,FALSE),"")</f>
        <v/>
      </c>
      <c r="AB11" s="1146"/>
      <c r="AC11" s="1146"/>
      <c r="AD11" s="1146"/>
      <c r="AE11" s="1146"/>
      <c r="AF11" s="1146"/>
      <c r="AG11" s="1146"/>
      <c r="AH11" s="1146"/>
      <c r="AI11" s="1146"/>
      <c r="AJ11" s="1146"/>
      <c r="AK11" s="1146"/>
      <c r="AL11" s="1146"/>
      <c r="AM11" s="1146"/>
      <c r="AN11" s="1146"/>
      <c r="AO11" s="1146"/>
      <c r="AP11" s="1147"/>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0" t="str">
        <f>IFERROR(VLOOKUP(Y5,【参考】数式用!$A$5:$AB$27,MATCH(V11,【参考】数式用!$B$4:$AB$4,0)+1,FALSE),"")</f>
        <v/>
      </c>
      <c r="W12" s="1140"/>
      <c r="X12" s="1140"/>
      <c r="Y12" s="1140"/>
      <c r="Z12" s="1140"/>
      <c r="AA12" s="1148"/>
      <c r="AB12" s="1148"/>
      <c r="AC12" s="1148"/>
      <c r="AD12" s="1148"/>
      <c r="AE12" s="1148"/>
      <c r="AF12" s="1148"/>
      <c r="AG12" s="1148"/>
      <c r="AH12" s="1148"/>
      <c r="AI12" s="1148"/>
      <c r="AJ12" s="1148"/>
      <c r="AK12" s="1148"/>
      <c r="AL12" s="1148"/>
      <c r="AM12" s="1148"/>
      <c r="AN12" s="1148"/>
      <c r="AO12" s="1148"/>
      <c r="AP12" s="1149"/>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6" t="str">
        <f>IFERROR(VLOOKUP(AS1,【参考】数式用2!E6:L23,8,FALSE),"")</f>
        <v/>
      </c>
      <c r="AB14" s="1146"/>
      <c r="AC14" s="1146"/>
      <c r="AD14" s="1146"/>
      <c r="AE14" s="1146"/>
      <c r="AF14" s="1146"/>
      <c r="AG14" s="1146"/>
      <c r="AH14" s="1146"/>
      <c r="AI14" s="1146"/>
      <c r="AJ14" s="1146"/>
      <c r="AK14" s="1146"/>
      <c r="AL14" s="1146"/>
      <c r="AM14" s="1146"/>
      <c r="AN14" s="1146"/>
      <c r="AO14" s="1146"/>
      <c r="AP14" s="1147"/>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1"/>
      <c r="AB15" s="1142"/>
      <c r="AC15" s="1142"/>
      <c r="AD15" s="1142"/>
      <c r="AE15" s="1142"/>
      <c r="AF15" s="1142"/>
      <c r="AG15" s="1142"/>
      <c r="AH15" s="1142"/>
      <c r="AI15" s="1142"/>
      <c r="AJ15" s="1142"/>
      <c r="AK15" s="1142"/>
      <c r="AL15" s="1142"/>
      <c r="AM15" s="1142"/>
      <c r="AN15" s="1142"/>
      <c r="AO15" s="1142"/>
      <c r="AP15" s="1157"/>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8"/>
      <c r="AB16" s="1159"/>
      <c r="AC16" s="1159"/>
      <c r="AD16" s="1159"/>
      <c r="AE16" s="1159"/>
      <c r="AF16" s="1159"/>
      <c r="AG16" s="1159"/>
      <c r="AH16" s="1159"/>
      <c r="AI16" s="1159"/>
      <c r="AJ16" s="1159"/>
      <c r="AK16" s="1159"/>
      <c r="AL16" s="1159"/>
      <c r="AM16" s="1159"/>
      <c r="AN16" s="1159"/>
      <c r="AO16" s="1159"/>
      <c r="AP16" s="1160"/>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1"/>
      <c r="H25" s="1142"/>
      <c r="I25" s="1142"/>
      <c r="J25" s="1142"/>
      <c r="K25" s="1142"/>
      <c r="L25" s="1142"/>
      <c r="M25" s="1142"/>
      <c r="N25" s="1142"/>
      <c r="O25" s="1142"/>
      <c r="P25" s="1142"/>
      <c r="Q25" s="1142"/>
      <c r="R25" s="1142"/>
      <c r="S25" s="1142"/>
      <c r="T25" s="1143"/>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2"/>
      <c r="H29" s="1142"/>
      <c r="I29" s="1142"/>
      <c r="J29" s="1142"/>
      <c r="K29" s="1142"/>
      <c r="L29" s="1142"/>
      <c r="M29" s="1142"/>
      <c r="N29" s="1142"/>
      <c r="O29" s="1142"/>
      <c r="P29" s="1142"/>
      <c r="Q29" s="1142"/>
      <c r="R29" s="1142"/>
      <c r="S29" s="1142"/>
      <c r="T29" s="1143"/>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2" t="s">
        <v>17</v>
      </c>
      <c r="AE33" s="1162"/>
      <c r="AF33" s="1162"/>
      <c r="AG33" s="1162"/>
      <c r="AH33" s="1162"/>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1" t="s">
        <v>2258</v>
      </c>
      <c r="H36" s="1161"/>
      <c r="I36" s="1161"/>
      <c r="J36" s="1161"/>
      <c r="K36" s="1161"/>
      <c r="L36" s="1161"/>
      <c r="M36" s="1161"/>
      <c r="N36" s="1161"/>
      <c r="O36" s="1161"/>
      <c r="P36" s="1161"/>
      <c r="Q36" s="1161"/>
      <c r="R36" s="1161"/>
      <c r="S36" s="1161"/>
      <c r="T36" s="1161"/>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1"/>
      <c r="H37" s="1161"/>
      <c r="I37" s="1161"/>
      <c r="J37" s="1161"/>
      <c r="K37" s="1161"/>
      <c r="L37" s="1161"/>
      <c r="M37" s="1161"/>
      <c r="N37" s="1161"/>
      <c r="O37" s="1161"/>
      <c r="P37" s="1161"/>
      <c r="Q37" s="1161"/>
      <c r="R37" s="1161"/>
      <c r="S37" s="1161"/>
      <c r="T37" s="1161"/>
      <c r="U37" s="218"/>
      <c r="V37" s="526" t="str">
        <f>IFERROR(IF(G9="特定加算なし","✓",""),"")</f>
        <v/>
      </c>
      <c r="W37" s="1029" t="s">
        <v>15</v>
      </c>
      <c r="X37" s="1030"/>
      <c r="Y37" s="1030"/>
      <c r="Z37" s="1031"/>
      <c r="AA37" s="1022"/>
      <c r="AB37" s="1023"/>
      <c r="AC37" s="1177" t="s">
        <v>2360</v>
      </c>
      <c r="AD37" s="1178"/>
      <c r="AE37" s="1178"/>
      <c r="AF37" s="1178"/>
      <c r="AG37" s="1179"/>
      <c r="AH37" s="1180"/>
      <c r="AI37" s="1022"/>
      <c r="AJ37" s="1023"/>
      <c r="AK37" s="1177" t="s">
        <v>2360</v>
      </c>
      <c r="AL37" s="1178"/>
      <c r="AM37" s="1178"/>
      <c r="AN37" s="1178"/>
      <c r="AO37" s="1179"/>
      <c r="AP37" s="1180"/>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1"/>
      <c r="H38" s="1161"/>
      <c r="I38" s="1161"/>
      <c r="J38" s="1161"/>
      <c r="K38" s="1161"/>
      <c r="L38" s="1161"/>
      <c r="M38" s="1161"/>
      <c r="N38" s="1161"/>
      <c r="O38" s="1161"/>
      <c r="P38" s="1161"/>
      <c r="Q38" s="1161"/>
      <c r="R38" s="1161"/>
      <c r="S38" s="1161"/>
      <c r="T38" s="1161"/>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39" t="str">
        <f>AS48&amp;AW48&amp;BA48</f>
        <v>特定加算なし</v>
      </c>
      <c r="BF48" s="1139"/>
      <c r="BG48" s="1139"/>
      <c r="BH48" s="1139"/>
      <c r="BI48" s="1139"/>
      <c r="BJ48" s="1139"/>
      <c r="BK48" s="1139"/>
      <c r="BL48" s="1139"/>
      <c r="BM48" s="1139"/>
      <c r="BN48" s="1139"/>
      <c r="BO48" s="1139"/>
      <c r="BP48" s="1139"/>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6" t="str">
        <f>IFERROR(VLOOKUP(BE48,【参考】数式用2!E6:F23,2,FALSE),"")</f>
        <v/>
      </c>
      <c r="AD49" s="1167"/>
      <c r="AE49" s="1167"/>
      <c r="AF49" s="1167"/>
      <c r="AG49" s="1167"/>
      <c r="AH49" s="1168"/>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5"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4" t="str">
        <f>IFERROR("("&amp;TEXT(AC51/AD53,"#,##0円")&amp;"/月)","")</f>
        <v/>
      </c>
      <c r="AD52" s="1165"/>
      <c r="AE52" s="1165"/>
      <c r="AF52" s="1165"/>
      <c r="AG52" s="1165"/>
      <c r="AH52" s="1145"/>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9" t="s">
        <v>239</v>
      </c>
      <c r="V56" s="1139"/>
      <c r="W56" s="1139"/>
      <c r="X56" s="1139"/>
      <c r="Y56" s="1139"/>
      <c r="Z56" s="1139"/>
      <c r="AA56" s="245"/>
      <c r="AB56" s="249"/>
      <c r="AC56" s="1139" t="str">
        <f>IF(F15=4,"R6.4～R6.5",IF(F15=5,"R6.5",""))</f>
        <v>R6.4～R6.5</v>
      </c>
      <c r="AD56" s="1139"/>
      <c r="AE56" s="1139"/>
      <c r="AF56" s="1139"/>
      <c r="AG56" s="1139"/>
      <c r="AH56" s="1139"/>
      <c r="AI56" s="250"/>
      <c r="AJ56" s="249"/>
      <c r="AK56" s="1139" t="str">
        <f>IF(OR(F15=4,F15=5),"R6.6","R"&amp;D15&amp;"."&amp;F15)&amp;"～R"&amp;K15&amp;"."&amp;M15</f>
        <v>R6.6～R7.3</v>
      </c>
      <c r="AL56" s="1139"/>
      <c r="AM56" s="1139"/>
      <c r="AN56" s="1139"/>
      <c r="AO56" s="1139"/>
      <c r="AP56" s="1139"/>
      <c r="AQ56" s="245"/>
      <c r="AR56" s="245"/>
      <c r="AS56" s="1163" t="s">
        <v>2404</v>
      </c>
      <c r="AT56" s="1163"/>
      <c r="AU56" s="1163"/>
      <c r="AV56" s="1163"/>
      <c r="AW56" s="1163" t="s">
        <v>2403</v>
      </c>
      <c r="AX56" s="1163"/>
      <c r="AY56" s="1163"/>
      <c r="AZ56" s="1163"/>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6"/>
      <c r="AT57" s="1176"/>
      <c r="AU57" s="1176"/>
      <c r="AV57" s="1176"/>
      <c r="AW57" s="1169"/>
      <c r="AX57" s="1169"/>
      <c r="AY57" s="1169"/>
      <c r="AZ57" s="1169"/>
      <c r="BL57" s="251"/>
      <c r="BN57" s="251"/>
      <c r="BO57" s="251"/>
      <c r="BP57" s="251"/>
      <c r="BQ57" s="251"/>
      <c r="BR57" s="251"/>
      <c r="BS57" s="251"/>
      <c r="BT57" s="251"/>
      <c r="BU57" s="251"/>
      <c r="BV57" s="251"/>
      <c r="BW57" s="251"/>
      <c r="BX57" s="251"/>
      <c r="BY57" s="251"/>
      <c r="BZ57" s="251"/>
      <c r="CA57" s="251"/>
      <c r="CB57" s="251"/>
      <c r="CD57" s="254"/>
    </row>
    <row r="58" spans="2:82" ht="15.95" customHeight="1">
      <c r="U58" s="1138" t="s">
        <v>2199</v>
      </c>
      <c r="V58" s="1138"/>
      <c r="W58" s="1138"/>
      <c r="X58" s="1138"/>
      <c r="Y58" s="1138"/>
      <c r="Z58" s="527" t="str">
        <f>IF(AND(B9&lt;&gt;"処遇加算なし",F15=4),IF(V24="✓",1,IF(V25="✓",2,IF(V26="✓",3,""))),"")</f>
        <v/>
      </c>
      <c r="AA58" s="245"/>
      <c r="AB58" s="249"/>
      <c r="AC58" s="1138" t="s">
        <v>2199</v>
      </c>
      <c r="AD58" s="1138"/>
      <c r="AE58" s="1138"/>
      <c r="AF58" s="1138"/>
      <c r="AG58" s="1138"/>
      <c r="AH58" s="170">
        <f>IF(AND(F15&lt;&gt;4,F15&lt;&gt;5),0,IF(AU8="○",1,3))</f>
        <v>3</v>
      </c>
      <c r="AI58" s="253"/>
      <c r="AJ58" s="249"/>
      <c r="AK58" s="1138" t="s">
        <v>2199</v>
      </c>
      <c r="AL58" s="1138"/>
      <c r="AM58" s="1138"/>
      <c r="AN58" s="1138"/>
      <c r="AO58" s="1138"/>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8" t="s">
        <v>2200</v>
      </c>
      <c r="V59" s="1138"/>
      <c r="W59" s="1138"/>
      <c r="X59" s="1138"/>
      <c r="Y59" s="1138"/>
      <c r="Z59" s="527" t="str">
        <f>IF(AND(B9&lt;&gt;"処遇加算なし",F15=4),IF(V28="✓",1,IF(V29="✓",2,IF(V30="✓",3,""))),"")</f>
        <v/>
      </c>
      <c r="AA59" s="245"/>
      <c r="AB59" s="249"/>
      <c r="AC59" s="1138" t="s">
        <v>2200</v>
      </c>
      <c r="AD59" s="1138"/>
      <c r="AE59" s="1138"/>
      <c r="AF59" s="1138"/>
      <c r="AG59" s="1138"/>
      <c r="AH59" s="170">
        <f>IF(AND(F15&lt;&gt;4,F15&lt;&gt;5),0,IF(AV8="○",1,3))</f>
        <v>3</v>
      </c>
      <c r="AI59" s="253"/>
      <c r="AJ59" s="249"/>
      <c r="AK59" s="1138" t="s">
        <v>2200</v>
      </c>
      <c r="AL59" s="1138"/>
      <c r="AM59" s="1138"/>
      <c r="AN59" s="1138"/>
      <c r="AO59" s="1138"/>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8" t="s">
        <v>2201</v>
      </c>
      <c r="V60" s="1138"/>
      <c r="W60" s="1138"/>
      <c r="X60" s="1138"/>
      <c r="Y60" s="1138"/>
      <c r="Z60" s="527" t="str">
        <f>IF(AND(B9&lt;&gt;"処遇加算なし",F15=4),IF(V32="✓",1,IF(V33="✓",2,"")),"")</f>
        <v/>
      </c>
      <c r="AA60" s="245"/>
      <c r="AB60" s="249"/>
      <c r="AC60" s="1138" t="s">
        <v>2201</v>
      </c>
      <c r="AD60" s="1138"/>
      <c r="AE60" s="1138"/>
      <c r="AF60" s="1138"/>
      <c r="AG60" s="1138"/>
      <c r="AH60" s="170">
        <f>IF(AND(F15&lt;&gt;4,F15&lt;&gt;5),0,IF(AW8="○",1,3))</f>
        <v>3</v>
      </c>
      <c r="AI60" s="253"/>
      <c r="AJ60" s="249"/>
      <c r="AK60" s="1138" t="s">
        <v>2201</v>
      </c>
      <c r="AL60" s="1138"/>
      <c r="AM60" s="1138"/>
      <c r="AN60" s="1138"/>
      <c r="AO60" s="1138"/>
      <c r="AP60" s="170">
        <f>IF(AW8="○",1,3)</f>
        <v>3</v>
      </c>
      <c r="AQ60" s="245"/>
      <c r="AR60" s="245"/>
      <c r="AS60" s="1170" t="str">
        <f>IF(OR(AND(Z60=1,AH60=3),AND(Z60=1,AP60=3)),"○","")</f>
        <v/>
      </c>
      <c r="AT60" s="1170"/>
      <c r="AU60" s="1170"/>
      <c r="AV60" s="1170"/>
      <c r="AW60" s="1170" t="str">
        <f>IF(OR(AND(Z60=1,AH60=2),AND(Z60=1,AP60=2)),"○","")</f>
        <v/>
      </c>
      <c r="AX60" s="1170"/>
      <c r="AY60" s="1170"/>
      <c r="AZ60" s="1170"/>
      <c r="BL60" s="251"/>
      <c r="BN60" s="251"/>
      <c r="BO60" s="251"/>
      <c r="BP60" s="251"/>
      <c r="BQ60" s="251"/>
      <c r="BR60" s="251"/>
      <c r="BS60" s="251"/>
      <c r="BT60" s="251"/>
      <c r="BU60" s="251"/>
      <c r="BV60" s="251"/>
      <c r="BW60" s="251"/>
      <c r="BX60" s="251"/>
      <c r="BY60" s="251"/>
      <c r="BZ60" s="251"/>
      <c r="CA60" s="251"/>
      <c r="CB60" s="251"/>
      <c r="CD60" s="254"/>
    </row>
    <row r="61" spans="2:82" ht="15.95" customHeight="1">
      <c r="U61" s="1138" t="s">
        <v>2202</v>
      </c>
      <c r="V61" s="1138"/>
      <c r="W61" s="1138"/>
      <c r="X61" s="1138"/>
      <c r="Y61" s="1138"/>
      <c r="Z61" s="527" t="str">
        <f>IF(AND(B9&lt;&gt;"処遇加算なし",F15=4),IF(V36="✓",1,IF(V37="✓",2,"")),"")</f>
        <v/>
      </c>
      <c r="AA61" s="245"/>
      <c r="AB61" s="249"/>
      <c r="AC61" s="1138" t="s">
        <v>2202</v>
      </c>
      <c r="AD61" s="1138"/>
      <c r="AE61" s="1138"/>
      <c r="AF61" s="1138"/>
      <c r="AG61" s="1138"/>
      <c r="AH61" s="170">
        <f>IF(AND(F15&lt;&gt;4,F15&lt;&gt;5),0,IF(AX8="○",1,2))</f>
        <v>2</v>
      </c>
      <c r="AI61" s="253"/>
      <c r="AJ61" s="249"/>
      <c r="AK61" s="1138" t="s">
        <v>2202</v>
      </c>
      <c r="AL61" s="1138"/>
      <c r="AM61" s="1138"/>
      <c r="AN61" s="1138"/>
      <c r="AO61" s="1138"/>
      <c r="AP61" s="170">
        <f>IF(AX8="○",1,2)</f>
        <v>2</v>
      </c>
      <c r="AQ61" s="245"/>
      <c r="AR61" s="245"/>
      <c r="AS61" s="1015" t="str">
        <f>IF(OR(AND(Z61=1,AH61=2),AND(Z61=1,AP61=2)),"○","")</f>
        <v/>
      </c>
      <c r="AT61" s="1015"/>
      <c r="AU61" s="1015"/>
      <c r="AV61" s="1015"/>
      <c r="AW61" s="1171" t="str">
        <f>IF(OR((AD61-AL61)&lt;0,(AD61-AT61)&lt;0),"!","")</f>
        <v/>
      </c>
      <c r="AX61" s="1171"/>
      <c r="AY61" s="1171"/>
      <c r="AZ61" s="1171"/>
      <c r="BL61" s="251"/>
      <c r="BN61" s="251"/>
      <c r="BO61" s="251"/>
      <c r="BP61" s="251"/>
      <c r="BQ61" s="251"/>
      <c r="BR61" s="251"/>
      <c r="BS61" s="251"/>
      <c r="BT61" s="251"/>
      <c r="BU61" s="251"/>
      <c r="BV61" s="251"/>
      <c r="BW61" s="251"/>
      <c r="BX61" s="251"/>
      <c r="BY61" s="251"/>
      <c r="BZ61" s="251"/>
      <c r="CA61" s="251"/>
      <c r="CB61" s="251"/>
      <c r="CD61" s="254"/>
    </row>
    <row r="62" spans="2:82" ht="15.95" customHeight="1">
      <c r="U62" s="1138" t="s">
        <v>2203</v>
      </c>
      <c r="V62" s="1138"/>
      <c r="W62" s="1138"/>
      <c r="X62" s="1138"/>
      <c r="Y62" s="1138"/>
      <c r="Z62" s="527" t="str">
        <f>IF(AND(B9&lt;&gt;"処遇加算なし",F15=4),IF(V40="✓",1,IF(V41="✓",2,"")),"")</f>
        <v/>
      </c>
      <c r="AA62" s="245"/>
      <c r="AB62" s="249"/>
      <c r="AC62" s="1138" t="s">
        <v>2203</v>
      </c>
      <c r="AD62" s="1138"/>
      <c r="AE62" s="1138"/>
      <c r="AF62" s="1138"/>
      <c r="AG62" s="1138"/>
      <c r="AH62" s="170">
        <f>IF(AND(F15&lt;&gt;4,F15&lt;&gt;5),0,IF(AY8="○",1,2))</f>
        <v>2</v>
      </c>
      <c r="AI62" s="253"/>
      <c r="AJ62" s="249"/>
      <c r="AK62" s="1138" t="s">
        <v>2203</v>
      </c>
      <c r="AL62" s="1138"/>
      <c r="AM62" s="1138"/>
      <c r="AN62" s="1138"/>
      <c r="AO62" s="1138"/>
      <c r="AP62" s="170">
        <f>IF(AY8="○",1,2)</f>
        <v>2</v>
      </c>
      <c r="AQ62" s="245"/>
      <c r="AR62" s="245"/>
      <c r="AS62" s="1015" t="str">
        <f>IF(OR(AND(Z62=1,AH62=2),AND(Z62=1,AP62=2)),"○","")</f>
        <v/>
      </c>
      <c r="AT62" s="1015"/>
      <c r="AU62" s="1015"/>
      <c r="AV62" s="1015"/>
      <c r="AW62" s="1171" t="str">
        <f>IF(OR((AD62-AL62)&lt;0,(AD62-AT62)&lt;0),"!","")</f>
        <v/>
      </c>
      <c r="AX62" s="1171"/>
      <c r="AY62" s="1171"/>
      <c r="AZ62" s="1171"/>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1" t="str">
        <f>IF(OR((AD63-AL63)&lt;0,(AD63-AT63)&lt;0),"!","")</f>
        <v/>
      </c>
      <c r="AX63" s="1171"/>
      <c r="AY63" s="1171"/>
      <c r="AZ63" s="1171"/>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election activeCell="B5" sqref="B5:F5"/>
    </sheetView>
  </sheetViews>
  <sheetFormatPr defaultRowHeight="12.7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7" t="s">
        <v>2412</v>
      </c>
      <c r="O1" s="1137"/>
      <c r="P1" s="1137"/>
      <c r="Q1" s="1137"/>
      <c r="R1" s="1137"/>
      <c r="S1" s="1137"/>
      <c r="T1" s="1137"/>
      <c r="U1" s="1137"/>
      <c r="V1" s="1137"/>
      <c r="W1" s="1137"/>
      <c r="X1" s="1137"/>
      <c r="Y1" s="1137"/>
      <c r="Z1" s="1137"/>
      <c r="AA1" s="1137"/>
      <c r="AB1" s="1137"/>
      <c r="AC1" s="1137"/>
      <c r="AD1" s="1137"/>
      <c r="AE1" s="1137"/>
      <c r="AF1" s="985" t="s">
        <v>25</v>
      </c>
      <c r="AG1" s="985"/>
      <c r="AH1" s="985"/>
      <c r="AI1" s="986" t="str">
        <f>IF(G5="","",G5)</f>
        <v/>
      </c>
      <c r="AJ1" s="986"/>
      <c r="AK1" s="986"/>
      <c r="AL1" s="986"/>
      <c r="AM1" s="986"/>
      <c r="AN1" s="986"/>
      <c r="AO1" s="986"/>
      <c r="AP1" s="986"/>
      <c r="AS1" s="1173" t="str">
        <f>B9&amp;G9&amp;L9</f>
        <v/>
      </c>
      <c r="AT1" s="1174"/>
      <c r="AU1" s="1174"/>
      <c r="AV1" s="1174"/>
      <c r="AW1" s="1174"/>
      <c r="AX1" s="1174"/>
      <c r="AY1" s="1174"/>
      <c r="AZ1" s="1174"/>
      <c r="BA1" s="1174"/>
      <c r="BB1" s="1174"/>
      <c r="BC1" s="1174"/>
      <c r="BD1" s="1174"/>
      <c r="BE1" s="1175"/>
      <c r="BF1" s="1172" t="str">
        <f>IFERROR(VLOOKUP(Y5,【参考】数式用!$AJ$2:$AK$24,2,FALSE),"")</f>
        <v/>
      </c>
      <c r="BG1" s="1172"/>
      <c r="BH1" s="1172"/>
      <c r="BI1" s="1172"/>
      <c r="BJ1" s="1172"/>
      <c r="BK1" s="1172"/>
      <c r="BL1" s="1172"/>
      <c r="BM1" s="1172"/>
      <c r="BN1" s="1172"/>
      <c r="BO1" s="1172"/>
      <c r="BP1" s="1172"/>
      <c r="CE1" s="174" t="s">
        <v>2374</v>
      </c>
    </row>
    <row r="2" spans="1:88" s="175" customFormat="1" ht="19.5" customHeight="1" thickBot="1">
      <c r="C2" s="173"/>
      <c r="D2" s="173"/>
      <c r="E2" s="173"/>
      <c r="F2" s="173"/>
      <c r="G2" s="173"/>
      <c r="H2" s="173"/>
      <c r="I2" s="173"/>
      <c r="J2" s="173"/>
      <c r="K2" s="173"/>
      <c r="L2" s="173"/>
      <c r="M2" s="173"/>
      <c r="N2" s="1137"/>
      <c r="O2" s="1137"/>
      <c r="P2" s="1137"/>
      <c r="Q2" s="1137"/>
      <c r="R2" s="1137"/>
      <c r="S2" s="1137"/>
      <c r="T2" s="1137"/>
      <c r="U2" s="1137"/>
      <c r="V2" s="1137"/>
      <c r="W2" s="1137"/>
      <c r="X2" s="1137"/>
      <c r="Y2" s="1137"/>
      <c r="Z2" s="1137"/>
      <c r="AA2" s="1137"/>
      <c r="AB2" s="1137"/>
      <c r="AC2" s="1137"/>
      <c r="AD2" s="1137"/>
      <c r="AE2" s="113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221"/>
      <c r="C5" s="1221"/>
      <c r="D5" s="1221"/>
      <c r="E5" s="1221"/>
      <c r="F5" s="1221"/>
      <c r="G5" s="1123"/>
      <c r="H5" s="1123"/>
      <c r="I5" s="1123"/>
      <c r="J5" s="1124"/>
      <c r="K5" s="1124"/>
      <c r="L5" s="1124"/>
      <c r="M5" s="1125"/>
      <c r="N5" s="1125"/>
      <c r="O5" s="1125"/>
      <c r="P5" s="1126" t="str">
        <f>IF(Y5="","",IFERROR(INDEX(【参考】数式用3!$G$3:$I$451,MATCH(M5,【参考】数式用3!$F$3:$F$451,0),MATCH(VLOOKUP(Y5,【参考】数式用3!$J$2:$K$26,2,FALSE),【参考】数式用3!$G$2:$I$2,0)),10))</f>
        <v/>
      </c>
      <c r="Q5" s="1127"/>
      <c r="R5" s="1127"/>
      <c r="S5" s="1128"/>
      <c r="T5" s="1129"/>
      <c r="U5" s="1129"/>
      <c r="V5" s="1129"/>
      <c r="W5" s="1129"/>
      <c r="X5" s="1130"/>
      <c r="Y5" s="1144"/>
      <c r="Z5" s="1144"/>
      <c r="AA5" s="1144"/>
      <c r="AB5" s="1144"/>
      <c r="AC5" s="1144"/>
      <c r="AD5" s="1144"/>
      <c r="AE5" s="1150"/>
      <c r="AF5" s="1151"/>
      <c r="AG5" s="1151"/>
      <c r="AH5" s="1152"/>
      <c r="AI5" s="1150"/>
      <c r="AJ5" s="1151"/>
      <c r="AK5" s="1151"/>
      <c r="AL5" s="1152"/>
      <c r="AM5" s="1153">
        <f>AE5-AI5</f>
        <v>0</v>
      </c>
      <c r="AN5" s="1154"/>
      <c r="AO5" s="1154"/>
      <c r="AP5" s="1155"/>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1" t="str">
        <f>IFERROR(IF(VLOOKUP(AS1,【参考】数式用2!E6:L23,3,FALSE)="","",VLOOKUP(AS1,【参考】数式用2!E6:L23,3,FALSE)),"")</f>
        <v/>
      </c>
      <c r="W8" s="1132"/>
      <c r="X8" s="1132"/>
      <c r="Y8" s="1132"/>
      <c r="Z8" s="1133"/>
      <c r="AA8" s="1146" t="str">
        <f>IFERROR(VLOOKUP(AS1,【参考】数式用2!E6:L23,4,FALSE),"")</f>
        <v/>
      </c>
      <c r="AB8" s="1146"/>
      <c r="AC8" s="1146"/>
      <c r="AD8" s="1146"/>
      <c r="AE8" s="1146"/>
      <c r="AF8" s="1146"/>
      <c r="AG8" s="1146"/>
      <c r="AH8" s="1146"/>
      <c r="AI8" s="1146"/>
      <c r="AJ8" s="1146"/>
      <c r="AK8" s="1146"/>
      <c r="AL8" s="1146"/>
      <c r="AM8" s="1146"/>
      <c r="AN8" s="1146"/>
      <c r="AO8" s="1146"/>
      <c r="AP8" s="1147"/>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4" t="str">
        <f>IFERROR(VLOOKUP(Y5,【参考】数式用!$A$5:$AB$27,MATCH(V8,【参考】数式用!$B$4:$AB$4,0)+1,FALSE),"")</f>
        <v/>
      </c>
      <c r="W9" s="1135"/>
      <c r="X9" s="1135"/>
      <c r="Y9" s="1135"/>
      <c r="Z9" s="1136"/>
      <c r="AA9" s="1148"/>
      <c r="AB9" s="1148"/>
      <c r="AC9" s="1148"/>
      <c r="AD9" s="1148"/>
      <c r="AE9" s="1148"/>
      <c r="AF9" s="1148"/>
      <c r="AG9" s="1148"/>
      <c r="AH9" s="1148"/>
      <c r="AI9" s="1148"/>
      <c r="AJ9" s="1148"/>
      <c r="AK9" s="1148"/>
      <c r="AL9" s="1148"/>
      <c r="AM9" s="1148"/>
      <c r="AN9" s="1148"/>
      <c r="AO9" s="1148"/>
      <c r="AP9" s="1149"/>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6" t="str">
        <f>IFERROR(VLOOKUP(AS1,【参考】数式用2!E6:L23,6,FALSE),"")</f>
        <v/>
      </c>
      <c r="AB11" s="1146"/>
      <c r="AC11" s="1146"/>
      <c r="AD11" s="1146"/>
      <c r="AE11" s="1146"/>
      <c r="AF11" s="1146"/>
      <c r="AG11" s="1146"/>
      <c r="AH11" s="1146"/>
      <c r="AI11" s="1146"/>
      <c r="AJ11" s="1146"/>
      <c r="AK11" s="1146"/>
      <c r="AL11" s="1146"/>
      <c r="AM11" s="1146"/>
      <c r="AN11" s="1146"/>
      <c r="AO11" s="1146"/>
      <c r="AP11" s="1147"/>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0" t="str">
        <f>IFERROR(VLOOKUP(Y5,【参考】数式用!$A$5:$AB$27,MATCH(V11,【参考】数式用!$B$4:$AB$4,0)+1,FALSE),"")</f>
        <v/>
      </c>
      <c r="W12" s="1140"/>
      <c r="X12" s="1140"/>
      <c r="Y12" s="1140"/>
      <c r="Z12" s="1140"/>
      <c r="AA12" s="1148"/>
      <c r="AB12" s="1148"/>
      <c r="AC12" s="1148"/>
      <c r="AD12" s="1148"/>
      <c r="AE12" s="1148"/>
      <c r="AF12" s="1148"/>
      <c r="AG12" s="1148"/>
      <c r="AH12" s="1148"/>
      <c r="AI12" s="1148"/>
      <c r="AJ12" s="1148"/>
      <c r="AK12" s="1148"/>
      <c r="AL12" s="1148"/>
      <c r="AM12" s="1148"/>
      <c r="AN12" s="1148"/>
      <c r="AO12" s="1148"/>
      <c r="AP12" s="1149"/>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6" t="str">
        <f>IFERROR(VLOOKUP(AS1,【参考】数式用2!E6:L23,8,FALSE),"")</f>
        <v/>
      </c>
      <c r="AB14" s="1146"/>
      <c r="AC14" s="1146"/>
      <c r="AD14" s="1146"/>
      <c r="AE14" s="1146"/>
      <c r="AF14" s="1146"/>
      <c r="AG14" s="1146"/>
      <c r="AH14" s="1146"/>
      <c r="AI14" s="1146"/>
      <c r="AJ14" s="1146"/>
      <c r="AK14" s="1146"/>
      <c r="AL14" s="1146"/>
      <c r="AM14" s="1146"/>
      <c r="AN14" s="1146"/>
      <c r="AO14" s="1146"/>
      <c r="AP14" s="1147"/>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1"/>
      <c r="AB15" s="1142"/>
      <c r="AC15" s="1142"/>
      <c r="AD15" s="1142"/>
      <c r="AE15" s="1142"/>
      <c r="AF15" s="1142"/>
      <c r="AG15" s="1142"/>
      <c r="AH15" s="1142"/>
      <c r="AI15" s="1142"/>
      <c r="AJ15" s="1142"/>
      <c r="AK15" s="1142"/>
      <c r="AL15" s="1142"/>
      <c r="AM15" s="1142"/>
      <c r="AN15" s="1142"/>
      <c r="AO15" s="1142"/>
      <c r="AP15" s="1157"/>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8"/>
      <c r="AB16" s="1159"/>
      <c r="AC16" s="1159"/>
      <c r="AD16" s="1159"/>
      <c r="AE16" s="1159"/>
      <c r="AF16" s="1159"/>
      <c r="AG16" s="1159"/>
      <c r="AH16" s="1159"/>
      <c r="AI16" s="1159"/>
      <c r="AJ16" s="1159"/>
      <c r="AK16" s="1159"/>
      <c r="AL16" s="1159"/>
      <c r="AM16" s="1159"/>
      <c r="AN16" s="1159"/>
      <c r="AO16" s="1159"/>
      <c r="AP16" s="1160"/>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1"/>
      <c r="H25" s="1142"/>
      <c r="I25" s="1142"/>
      <c r="J25" s="1142"/>
      <c r="K25" s="1142"/>
      <c r="L25" s="1142"/>
      <c r="M25" s="1142"/>
      <c r="N25" s="1142"/>
      <c r="O25" s="1142"/>
      <c r="P25" s="1142"/>
      <c r="Q25" s="1142"/>
      <c r="R25" s="1142"/>
      <c r="S25" s="1142"/>
      <c r="T25" s="1143"/>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2"/>
      <c r="H29" s="1142"/>
      <c r="I29" s="1142"/>
      <c r="J29" s="1142"/>
      <c r="K29" s="1142"/>
      <c r="L29" s="1142"/>
      <c r="M29" s="1142"/>
      <c r="N29" s="1142"/>
      <c r="O29" s="1142"/>
      <c r="P29" s="1142"/>
      <c r="Q29" s="1142"/>
      <c r="R29" s="1142"/>
      <c r="S29" s="1142"/>
      <c r="T29" s="1143"/>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2" t="s">
        <v>17</v>
      </c>
      <c r="AE33" s="1162"/>
      <c r="AF33" s="1162"/>
      <c r="AG33" s="1162"/>
      <c r="AH33" s="1162"/>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1" t="s">
        <v>2258</v>
      </c>
      <c r="H36" s="1161"/>
      <c r="I36" s="1161"/>
      <c r="J36" s="1161"/>
      <c r="K36" s="1161"/>
      <c r="L36" s="1161"/>
      <c r="M36" s="1161"/>
      <c r="N36" s="1161"/>
      <c r="O36" s="1161"/>
      <c r="P36" s="1161"/>
      <c r="Q36" s="1161"/>
      <c r="R36" s="1161"/>
      <c r="S36" s="1161"/>
      <c r="T36" s="1161"/>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1"/>
      <c r="H37" s="1161"/>
      <c r="I37" s="1161"/>
      <c r="J37" s="1161"/>
      <c r="K37" s="1161"/>
      <c r="L37" s="1161"/>
      <c r="M37" s="1161"/>
      <c r="N37" s="1161"/>
      <c r="O37" s="1161"/>
      <c r="P37" s="1161"/>
      <c r="Q37" s="1161"/>
      <c r="R37" s="1161"/>
      <c r="S37" s="1161"/>
      <c r="T37" s="1161"/>
      <c r="U37" s="218"/>
      <c r="V37" s="526" t="str">
        <f>IFERROR(IF(G9="特定加算なし","✓",""),"")</f>
        <v/>
      </c>
      <c r="W37" s="1029" t="s">
        <v>15</v>
      </c>
      <c r="X37" s="1030"/>
      <c r="Y37" s="1030"/>
      <c r="Z37" s="1031"/>
      <c r="AA37" s="1022"/>
      <c r="AB37" s="1023"/>
      <c r="AC37" s="1177" t="s">
        <v>2360</v>
      </c>
      <c r="AD37" s="1178"/>
      <c r="AE37" s="1178"/>
      <c r="AF37" s="1178"/>
      <c r="AG37" s="1179"/>
      <c r="AH37" s="1180"/>
      <c r="AI37" s="1022"/>
      <c r="AJ37" s="1023"/>
      <c r="AK37" s="1177" t="s">
        <v>2360</v>
      </c>
      <c r="AL37" s="1178"/>
      <c r="AM37" s="1178"/>
      <c r="AN37" s="1178"/>
      <c r="AO37" s="1179"/>
      <c r="AP37" s="1180"/>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1"/>
      <c r="H38" s="1161"/>
      <c r="I38" s="1161"/>
      <c r="J38" s="1161"/>
      <c r="K38" s="1161"/>
      <c r="L38" s="1161"/>
      <c r="M38" s="1161"/>
      <c r="N38" s="1161"/>
      <c r="O38" s="1161"/>
      <c r="P38" s="1161"/>
      <c r="Q38" s="1161"/>
      <c r="R38" s="1161"/>
      <c r="S38" s="1161"/>
      <c r="T38" s="1161"/>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39" t="str">
        <f>AS48&amp;AW48&amp;BA48</f>
        <v>特定加算なし</v>
      </c>
      <c r="BF48" s="1139"/>
      <c r="BG48" s="1139"/>
      <c r="BH48" s="1139"/>
      <c r="BI48" s="1139"/>
      <c r="BJ48" s="1139"/>
      <c r="BK48" s="1139"/>
      <c r="BL48" s="1139"/>
      <c r="BM48" s="1139"/>
      <c r="BN48" s="1139"/>
      <c r="BO48" s="1139"/>
      <c r="BP48" s="1139"/>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6" t="str">
        <f>IFERROR(VLOOKUP(BE48,【参考】数式用2!E6:F23,2,FALSE),"")</f>
        <v/>
      </c>
      <c r="AD49" s="1167"/>
      <c r="AE49" s="1167"/>
      <c r="AF49" s="1167"/>
      <c r="AG49" s="1167"/>
      <c r="AH49" s="1168"/>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5"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4" t="str">
        <f>IFERROR("("&amp;TEXT(AC51/AD53,"#,##0円")&amp;"/月)","")</f>
        <v/>
      </c>
      <c r="AD52" s="1165"/>
      <c r="AE52" s="1165"/>
      <c r="AF52" s="1165"/>
      <c r="AG52" s="1165"/>
      <c r="AH52" s="1145"/>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9" t="s">
        <v>239</v>
      </c>
      <c r="V56" s="1139"/>
      <c r="W56" s="1139"/>
      <c r="X56" s="1139"/>
      <c r="Y56" s="1139"/>
      <c r="Z56" s="1139"/>
      <c r="AA56" s="245"/>
      <c r="AB56" s="249"/>
      <c r="AC56" s="1139" t="str">
        <f>IF(F15=4,"R6.4～R6.5",IF(F15=5,"R6.5",""))</f>
        <v>R6.4～R6.5</v>
      </c>
      <c r="AD56" s="1139"/>
      <c r="AE56" s="1139"/>
      <c r="AF56" s="1139"/>
      <c r="AG56" s="1139"/>
      <c r="AH56" s="1139"/>
      <c r="AI56" s="250"/>
      <c r="AJ56" s="249"/>
      <c r="AK56" s="1139" t="str">
        <f>IF(OR(F15=4,F15=5),"R6.6","R"&amp;D15&amp;"."&amp;F15)&amp;"～R"&amp;K15&amp;"."&amp;M15</f>
        <v>R6.6～R7.3</v>
      </c>
      <c r="AL56" s="1139"/>
      <c r="AM56" s="1139"/>
      <c r="AN56" s="1139"/>
      <c r="AO56" s="1139"/>
      <c r="AP56" s="1139"/>
      <c r="AQ56" s="245"/>
      <c r="AR56" s="245"/>
      <c r="AS56" s="1163" t="s">
        <v>2404</v>
      </c>
      <c r="AT56" s="1163"/>
      <c r="AU56" s="1163"/>
      <c r="AV56" s="1163"/>
      <c r="AW56" s="1163" t="s">
        <v>2403</v>
      </c>
      <c r="AX56" s="1163"/>
      <c r="AY56" s="1163"/>
      <c r="AZ56" s="1163"/>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6"/>
      <c r="AT57" s="1176"/>
      <c r="AU57" s="1176"/>
      <c r="AV57" s="1176"/>
      <c r="AW57" s="1169"/>
      <c r="AX57" s="1169"/>
      <c r="AY57" s="1169"/>
      <c r="AZ57" s="1169"/>
      <c r="BD57" s="251"/>
      <c r="BF57" s="251"/>
      <c r="BG57" s="251"/>
      <c r="BH57" s="251"/>
      <c r="BI57" s="251"/>
      <c r="BJ57" s="251"/>
      <c r="BK57" s="251"/>
      <c r="BL57" s="251"/>
      <c r="BM57" s="251"/>
      <c r="BN57" s="251"/>
      <c r="BO57" s="251"/>
      <c r="BP57" s="251"/>
      <c r="BQ57" s="251"/>
      <c r="BR57" s="251"/>
      <c r="BS57" s="251"/>
      <c r="BT57" s="251"/>
      <c r="BV57" s="254"/>
    </row>
    <row r="58" spans="2:82" ht="15.95" customHeight="1">
      <c r="U58" s="1138" t="s">
        <v>2199</v>
      </c>
      <c r="V58" s="1138"/>
      <c r="W58" s="1138"/>
      <c r="X58" s="1138"/>
      <c r="Y58" s="1138"/>
      <c r="Z58" s="527" t="str">
        <f>IF(AND(B9&lt;&gt;"処遇加算なし",F15=4),IF(V24="✓",1,IF(V25="✓",2,IF(V26="✓",3,""))),"")</f>
        <v/>
      </c>
      <c r="AA58" s="245"/>
      <c r="AB58" s="249"/>
      <c r="AC58" s="1138" t="s">
        <v>2199</v>
      </c>
      <c r="AD58" s="1138"/>
      <c r="AE58" s="1138"/>
      <c r="AF58" s="1138"/>
      <c r="AG58" s="1138"/>
      <c r="AH58" s="170">
        <f>IF(AND(F15&lt;&gt;4,F15&lt;&gt;5),0,IF(AU8="○",1,3))</f>
        <v>3</v>
      </c>
      <c r="AI58" s="253"/>
      <c r="AJ58" s="249"/>
      <c r="AK58" s="1138" t="s">
        <v>2199</v>
      </c>
      <c r="AL58" s="1138"/>
      <c r="AM58" s="1138"/>
      <c r="AN58" s="1138"/>
      <c r="AO58" s="1138"/>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8" t="s">
        <v>2200</v>
      </c>
      <c r="V59" s="1138"/>
      <c r="W59" s="1138"/>
      <c r="X59" s="1138"/>
      <c r="Y59" s="1138"/>
      <c r="Z59" s="527" t="str">
        <f>IF(AND(B9&lt;&gt;"処遇加算なし",F15=4),IF(V28="✓",1,IF(V29="✓",2,IF(V30="✓",3,""))),"")</f>
        <v/>
      </c>
      <c r="AA59" s="245"/>
      <c r="AB59" s="249"/>
      <c r="AC59" s="1138" t="s">
        <v>2200</v>
      </c>
      <c r="AD59" s="1138"/>
      <c r="AE59" s="1138"/>
      <c r="AF59" s="1138"/>
      <c r="AG59" s="1138"/>
      <c r="AH59" s="170">
        <f>IF(AND(F15&lt;&gt;4,F15&lt;&gt;5),0,IF(AV8="○",1,3))</f>
        <v>3</v>
      </c>
      <c r="AI59" s="253"/>
      <c r="AJ59" s="249"/>
      <c r="AK59" s="1138" t="s">
        <v>2200</v>
      </c>
      <c r="AL59" s="1138"/>
      <c r="AM59" s="1138"/>
      <c r="AN59" s="1138"/>
      <c r="AO59" s="1138"/>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8" t="s">
        <v>2201</v>
      </c>
      <c r="V60" s="1138"/>
      <c r="W60" s="1138"/>
      <c r="X60" s="1138"/>
      <c r="Y60" s="1138"/>
      <c r="Z60" s="527" t="str">
        <f>IF(AND(B9&lt;&gt;"処遇加算なし",F15=4),IF(V32="✓",1,IF(V33="✓",2,"")),"")</f>
        <v/>
      </c>
      <c r="AA60" s="245"/>
      <c r="AB60" s="249"/>
      <c r="AC60" s="1138" t="s">
        <v>2201</v>
      </c>
      <c r="AD60" s="1138"/>
      <c r="AE60" s="1138"/>
      <c r="AF60" s="1138"/>
      <c r="AG60" s="1138"/>
      <c r="AH60" s="170">
        <f>IF(AND(F15&lt;&gt;4,F15&lt;&gt;5),0,IF(AW8="○",1,3))</f>
        <v>3</v>
      </c>
      <c r="AI60" s="253"/>
      <c r="AJ60" s="249"/>
      <c r="AK60" s="1138" t="s">
        <v>2201</v>
      </c>
      <c r="AL60" s="1138"/>
      <c r="AM60" s="1138"/>
      <c r="AN60" s="1138"/>
      <c r="AO60" s="1138"/>
      <c r="AP60" s="170">
        <f>IF(AW8="○",1,3)</f>
        <v>3</v>
      </c>
      <c r="AQ60" s="245"/>
      <c r="AR60" s="245"/>
      <c r="AS60" s="1170" t="str">
        <f>IF(OR(AND(Z60=1,AH60=3),AND(Z60=1,AP60=3)),"○","")</f>
        <v/>
      </c>
      <c r="AT60" s="1170"/>
      <c r="AU60" s="1170"/>
      <c r="AV60" s="1170"/>
      <c r="AW60" s="1170" t="str">
        <f>IF(OR(AND(Z60=1,AH60=2),AND(Z60=1,AP60=2)),"○","")</f>
        <v/>
      </c>
      <c r="AX60" s="1170"/>
      <c r="AY60" s="1170"/>
      <c r="AZ60" s="1170"/>
      <c r="BD60" s="251"/>
      <c r="BF60" s="251"/>
      <c r="BG60" s="251"/>
      <c r="BH60" s="251"/>
      <c r="BI60" s="251"/>
      <c r="BJ60" s="251"/>
      <c r="BK60" s="251"/>
      <c r="BL60" s="251"/>
      <c r="BM60" s="251"/>
      <c r="BN60" s="251"/>
      <c r="BO60" s="251"/>
      <c r="BP60" s="251"/>
      <c r="BQ60" s="251"/>
      <c r="BR60" s="251"/>
      <c r="BS60" s="251"/>
      <c r="BT60" s="251"/>
      <c r="BV60" s="254"/>
    </row>
    <row r="61" spans="2:82" ht="15.95" customHeight="1">
      <c r="U61" s="1138" t="s">
        <v>2202</v>
      </c>
      <c r="V61" s="1138"/>
      <c r="W61" s="1138"/>
      <c r="X61" s="1138"/>
      <c r="Y61" s="1138"/>
      <c r="Z61" s="527" t="str">
        <f>IF(AND(B9&lt;&gt;"処遇加算なし",F15=4),IF(V36="✓",1,IF(V37="✓",2,"")),"")</f>
        <v/>
      </c>
      <c r="AA61" s="245"/>
      <c r="AB61" s="249"/>
      <c r="AC61" s="1138" t="s">
        <v>2202</v>
      </c>
      <c r="AD61" s="1138"/>
      <c r="AE61" s="1138"/>
      <c r="AF61" s="1138"/>
      <c r="AG61" s="1138"/>
      <c r="AH61" s="170">
        <f>IF(AND(F15&lt;&gt;4,F15&lt;&gt;5),0,IF(AX8="○",1,2))</f>
        <v>2</v>
      </c>
      <c r="AI61" s="253"/>
      <c r="AJ61" s="249"/>
      <c r="AK61" s="1138" t="s">
        <v>2202</v>
      </c>
      <c r="AL61" s="1138"/>
      <c r="AM61" s="1138"/>
      <c r="AN61" s="1138"/>
      <c r="AO61" s="1138"/>
      <c r="AP61" s="170">
        <f>IF(AX8="○",1,2)</f>
        <v>2</v>
      </c>
      <c r="AQ61" s="245"/>
      <c r="AR61" s="245"/>
      <c r="AS61" s="1015" t="str">
        <f>IF(OR(AND(Z61=1,AH61=2),AND(Z61=1,AP61=2)),"○","")</f>
        <v/>
      </c>
      <c r="AT61" s="1015"/>
      <c r="AU61" s="1015"/>
      <c r="AV61" s="1015"/>
      <c r="AW61" s="1171" t="str">
        <f>IF(OR((AD61-AL61)&lt;0,(AD61-AT61)&lt;0),"!","")</f>
        <v/>
      </c>
      <c r="AX61" s="1171"/>
      <c r="AY61" s="1171"/>
      <c r="AZ61" s="1171"/>
      <c r="BD61" s="251"/>
      <c r="BF61" s="251"/>
      <c r="BG61" s="251"/>
      <c r="BH61" s="251"/>
      <c r="BI61" s="251"/>
      <c r="BJ61" s="251"/>
      <c r="BK61" s="251"/>
      <c r="BL61" s="251"/>
      <c r="BM61" s="251"/>
      <c r="BN61" s="251"/>
      <c r="BO61" s="251"/>
      <c r="BP61" s="251"/>
      <c r="BQ61" s="251"/>
      <c r="BR61" s="251"/>
      <c r="BS61" s="251"/>
      <c r="BT61" s="251"/>
      <c r="BV61" s="254"/>
    </row>
    <row r="62" spans="2:82" ht="15.95" customHeight="1">
      <c r="U62" s="1138" t="s">
        <v>2203</v>
      </c>
      <c r="V62" s="1138"/>
      <c r="W62" s="1138"/>
      <c r="X62" s="1138"/>
      <c r="Y62" s="1138"/>
      <c r="Z62" s="527" t="str">
        <f>IF(AND(B9&lt;&gt;"処遇加算なし",F15=4),IF(V40="✓",1,IF(V41="✓",2,"")),"")</f>
        <v/>
      </c>
      <c r="AA62" s="245"/>
      <c r="AB62" s="249"/>
      <c r="AC62" s="1138" t="s">
        <v>2203</v>
      </c>
      <c r="AD62" s="1138"/>
      <c r="AE62" s="1138"/>
      <c r="AF62" s="1138"/>
      <c r="AG62" s="1138"/>
      <c r="AH62" s="170">
        <f>IF(AND(F15&lt;&gt;4,F15&lt;&gt;5),0,IF(AY8="○",1,2))</f>
        <v>2</v>
      </c>
      <c r="AI62" s="253"/>
      <c r="AJ62" s="249"/>
      <c r="AK62" s="1138" t="s">
        <v>2203</v>
      </c>
      <c r="AL62" s="1138"/>
      <c r="AM62" s="1138"/>
      <c r="AN62" s="1138"/>
      <c r="AO62" s="1138"/>
      <c r="AP62" s="170">
        <f>IF(AY8="○",1,2)</f>
        <v>2</v>
      </c>
      <c r="AQ62" s="245"/>
      <c r="AR62" s="245"/>
      <c r="AS62" s="1015" t="str">
        <f>IF(OR(AND(Z62=1,AH62=2),AND(Z62=1,AP62=2)),"○","")</f>
        <v/>
      </c>
      <c r="AT62" s="1015"/>
      <c r="AU62" s="1015"/>
      <c r="AV62" s="1015"/>
      <c r="AW62" s="1171" t="str">
        <f>IF(OR((AD62-AL62)&lt;0,(AD62-AT62)&lt;0),"!","")</f>
        <v/>
      </c>
      <c r="AX62" s="1171"/>
      <c r="AY62" s="1171"/>
      <c r="AZ62" s="1171"/>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1" t="str">
        <f>IF(OR((AD63-AL63)&lt;0,(AD63-AT63)&lt;0),"!","")</f>
        <v/>
      </c>
      <c r="AX63" s="1171"/>
      <c r="AY63" s="1171"/>
      <c r="AZ63" s="1171"/>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勝純</dc:creator>
  <cp:lastModifiedBy>成田　勝純</cp:lastModifiedBy>
  <cp:lastPrinted>2024-03-11T13:42:51Z</cp:lastPrinted>
  <dcterms:created xsi:type="dcterms:W3CDTF">2015-06-05T18:19:34Z</dcterms:created>
  <dcterms:modified xsi:type="dcterms:W3CDTF">2024-03-28T04:16:38Z</dcterms:modified>
</cp:coreProperties>
</file>