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480" windowHeight="11610" activeTab="0"/>
  </bookViews>
  <sheets>
    <sheet name="別紙B 平均利用者数(生活介護)" sheetId="1" r:id="rId1"/>
    <sheet name="別紙B 記載例" sheetId="2" r:id="rId2"/>
  </sheets>
  <definedNames>
    <definedName name="_xlnm.Print_Area" localSheetId="1">'別紙B 記載例'!$A$1:$BW$70</definedName>
    <definedName name="_xlnm.Print_Area" localSheetId="0">'別紙B 平均利用者数(生活介護)'!$A$1:$BW$70</definedName>
  </definedNames>
  <calcPr fullCalcOnLoad="1"/>
</workbook>
</file>

<file path=xl/sharedStrings.xml><?xml version="1.0" encoding="utf-8"?>
<sst xmlns="http://schemas.openxmlformats.org/spreadsheetml/2006/main" count="326" uniqueCount="101">
  <si>
    <t>事業所名</t>
  </si>
  <si>
    <t>１　開設区分</t>
  </si>
  <si>
    <t>人</t>
  </si>
  <si>
    <t>区分２</t>
  </si>
  <si>
    <t>区分３</t>
  </si>
  <si>
    <t>区分４</t>
  </si>
  <si>
    <t>区分５</t>
  </si>
  <si>
    <t>区分６</t>
  </si>
  <si>
    <t>計</t>
  </si>
  <si>
    <t>看護職員</t>
  </si>
  <si>
    <t>生活支援員</t>
  </si>
  <si>
    <t>常勤換算</t>
  </si>
  <si>
    <t>区分４以下</t>
  </si>
  <si>
    <t>施設区分</t>
  </si>
  <si>
    <t>加算対象者割合</t>
  </si>
  <si>
    <t>行動関連項目10点以上</t>
  </si>
  <si>
    <t>平均障害支援区分</t>
  </si>
  <si>
    <r>
      <t>４　人員配置体制加算</t>
    </r>
    <r>
      <rPr>
        <sz val="12"/>
        <color indexed="10"/>
        <rFont val="ＭＳ Ｐゴシック"/>
        <family val="3"/>
      </rPr>
      <t>(加算対象施設以外は入力不要）</t>
    </r>
  </si>
  <si>
    <r>
      <t>≪加算判定</t>
    </r>
    <r>
      <rPr>
        <b/>
        <sz val="11"/>
        <color indexed="8"/>
        <rFont val="ＭＳ Ｐゴシック"/>
        <family val="3"/>
      </rPr>
      <t>≫(入力不可）</t>
    </r>
  </si>
  <si>
    <t>※常勤換算方法で小数点第2位を切捨てした数値を入力すること。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</si>
  <si>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</si>
  <si>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</si>
  <si>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</si>
  <si>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</si>
  <si>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</si>
  <si>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</si>
  <si>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</si>
  <si>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</si>
  <si>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</si>
  <si>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</si>
  <si>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</si>
  <si>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</si>
  <si>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直近
６か月</t>
  </si>
  <si>
    <t>前年度</t>
  </si>
  <si>
    <t>平均利用者数</t>
  </si>
  <si>
    <t>基準上の必要数(入力不可）</t>
  </si>
  <si>
    <t>２　平均障害支援区分および平均利用者数</t>
  </si>
  <si>
    <t>「２　平均障害支援区分および平均利用者数」の表を作成</t>
  </si>
  <si>
    <t>※単位が複数ある場合は，単位ごとに作成してください。</t>
  </si>
  <si>
    <t>定　　員</t>
  </si>
  <si>
    <t>年　　月　　日</t>
  </si>
  <si>
    <t>職種</t>
  </si>
  <si>
    <t>理学・作業療法士</t>
  </si>
  <si>
    <t>区分５</t>
  </si>
  <si>
    <t>区分６</t>
  </si>
  <si>
    <t>喀痰吸引等を必要とする</t>
  </si>
  <si>
    <t>従業者数(B)</t>
  </si>
  <si>
    <t>≧</t>
  </si>
  <si>
    <t>３　従業者の員数</t>
  </si>
  <si>
    <t>※</t>
  </si>
  <si>
    <t>色のセルのみ入力してください。</t>
  </si>
  <si>
    <t>配置必要数(A)</t>
  </si>
  <si>
    <t>判定</t>
  </si>
  <si>
    <t>加算対象者割合 ≧ 0.6</t>
  </si>
  <si>
    <t>加算対象者割合 ≧ 0.5</t>
  </si>
  <si>
    <r>
      <t>注1）開設区分①場合は，</t>
    </r>
    <r>
      <rPr>
        <u val="single"/>
        <sz val="8"/>
        <color indexed="8"/>
        <rFont val="ＭＳ Ｐゴシック"/>
        <family val="3"/>
      </rPr>
      <t>作成</t>
    </r>
    <r>
      <rPr>
        <u val="single"/>
        <sz val="8"/>
        <color indexed="8"/>
        <rFont val="ＭＳ Ｐゴシック"/>
        <family val="3"/>
      </rPr>
      <t>不要</t>
    </r>
  </si>
  <si>
    <r>
      <t>注2）開設区分②の場合は，</t>
    </r>
    <r>
      <rPr>
        <u val="single"/>
        <sz val="8"/>
        <color indexed="8"/>
        <rFont val="ＭＳ Ｐゴシック"/>
        <family val="3"/>
      </rPr>
      <t>「</t>
    </r>
    <r>
      <rPr>
        <u val="single"/>
        <sz val="8"/>
        <color indexed="8"/>
        <rFont val="ＭＳ Ｐゴシック"/>
        <family val="3"/>
      </rPr>
      <t>直近6か月」に該当月を記入して作成</t>
    </r>
  </si>
  <si>
    <r>
      <t>注3）開設区分③の場合は，</t>
    </r>
    <r>
      <rPr>
        <u val="single"/>
        <sz val="8"/>
        <color indexed="8"/>
        <rFont val="ＭＳ Ｐゴシック"/>
        <family val="3"/>
      </rPr>
      <t>前年度（4月～3月）について作成</t>
    </r>
  </si>
  <si>
    <t>開所日数（日）</t>
  </si>
  <si>
    <t>延べ利用者数（人）</t>
  </si>
  <si>
    <t>延べ利用者数（人）</t>
  </si>
  <si>
    <t>※障害者支援施設以外のみ</t>
  </si>
  <si>
    <t>障害者支援施設　・　左記以外</t>
  </si>
  <si>
    <t>単　位　名</t>
  </si>
  <si>
    <t>↑いずれかに○</t>
  </si>
  <si>
    <t>想定する平均障害支援区分</t>
  </si>
  <si>
    <t>平均利用者数等算定表（生活介護）</t>
  </si>
  <si>
    <t>①　新設または増改築の時点から6ヶ月未満</t>
  </si>
  <si>
    <t>②　新設または増改築の時点から6ヶ月以上1年未満</t>
  </si>
  <si>
    <t>③　新設または増改築の時点から1年以上</t>
  </si>
  <si>
    <t>≧</t>
  </si>
  <si>
    <t>平均利用者数を６で除した数以上</t>
  </si>
  <si>
    <t>平均利用者数を５で除した数以上</t>
  </si>
  <si>
    <t>4未満</t>
  </si>
  <si>
    <t>4以上5未満</t>
  </si>
  <si>
    <t>5以上</t>
  </si>
  <si>
    <t>平均利用者数を３で除した数以上</t>
  </si>
  <si>
    <t>加算の区分</t>
  </si>
  <si>
    <t>↓いずれかに○</t>
  </si>
  <si>
    <t>別紙Ｂ</t>
  </si>
  <si>
    <t>A</t>
  </si>
  <si>
    <t>B</t>
  </si>
  <si>
    <t>C</t>
  </si>
  <si>
    <t>A:所要時間５時間未満　Ｂ：所要時間５時間以上７時間未満　Ｃ：所要時間７時間以上</t>
  </si>
  <si>
    <t>延べ利用者数欄は，利用者の報酬算定時間に応じて以下のＡ，Ｂ，Ｃに分けて入力して下さい。</t>
  </si>
  <si>
    <t>延べ利用者数合計</t>
  </si>
  <si>
    <t>人員配置体制加算(Ⅰ)　1.5：1</t>
  </si>
  <si>
    <t>人員配置体制加算(Ⅱ)　1.7：1</t>
  </si>
  <si>
    <t>人員配置体制加算(Ⅲ)　2：1　</t>
  </si>
  <si>
    <t>人員配置体制加算(Ⅳ)　2.5：1</t>
  </si>
  <si>
    <t>Ａ</t>
  </si>
  <si>
    <t>Ｂ</t>
  </si>
  <si>
    <t>Ｃ</t>
  </si>
  <si>
    <t>区分５</t>
  </si>
  <si>
    <t>区分６</t>
  </si>
  <si>
    <t>●●障害者支援施設</t>
  </si>
  <si>
    <t>○</t>
  </si>
  <si>
    <t>4月</t>
  </si>
  <si>
    <t>1月</t>
  </si>
  <si>
    <t>4月</t>
  </si>
  <si>
    <t>※Ⅰ，ⅡおよびⅢは2つの判定欄がともに○の場合のみ算定可能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</si>
</sst>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;[Red]\-#,##0.0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ＤＦ平成ゴシック体W5"/>
      <family val="3"/>
    </font>
    <font>
      <u val="single"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30"/>
      <name val="ＭＳ Ｐゴシック"/>
      <family val="3"/>
    </font>
    <font>
      <sz val="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rgb="FF0070C0"/>
      <name val="Calibri"/>
      <family val="3"/>
    </font>
    <font>
      <sz val="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medium"/>
      <top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double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double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89">
    <xf numFmtId="0" fontId="0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3" fillId="33" borderId="0" xfId="0" applyFont="1" applyFill="1" applyBorder="1" applyAlignment="1">
      <alignment horizontal="center" vertical="center" shrinkToFit="1"/>
    </xf>
    <xf numFmtId="176" fontId="53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vertical="center"/>
    </xf>
    <xf numFmtId="176" fontId="5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 wrapText="1"/>
    </xf>
    <xf numFmtId="0" fontId="54" fillId="33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56" fillId="33" borderId="0" xfId="0" applyFont="1" applyFill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54" fillId="0" borderId="0" xfId="0" applyFont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 shrinkToFit="1"/>
    </xf>
    <xf numFmtId="0" fontId="50" fillId="33" borderId="0" xfId="0" applyFont="1" applyFill="1" applyAlignment="1">
      <alignment/>
    </xf>
    <xf numFmtId="0" fontId="54" fillId="0" borderId="0" xfId="0" applyFont="1" applyBorder="1" applyAlignment="1">
      <alignment vertical="center"/>
    </xf>
    <xf numFmtId="0" fontId="53" fillId="33" borderId="0" xfId="0" applyFont="1" applyFill="1" applyBorder="1" applyAlignment="1">
      <alignment horizontal="center" vertical="center" shrinkToFit="1"/>
    </xf>
    <xf numFmtId="0" fontId="53" fillId="33" borderId="0" xfId="0" applyFont="1" applyFill="1" applyBorder="1" applyAlignment="1">
      <alignment vertical="center" shrinkToFit="1"/>
    </xf>
    <xf numFmtId="176" fontId="57" fillId="33" borderId="0" xfId="0" applyNumberFormat="1" applyFont="1" applyFill="1" applyBorder="1" applyAlignment="1">
      <alignment vertical="center" shrinkToFit="1"/>
    </xf>
    <xf numFmtId="0" fontId="57" fillId="33" borderId="0" xfId="0" applyFont="1" applyFill="1" applyBorder="1" applyAlignment="1">
      <alignment vertical="center" shrinkToFit="1"/>
    </xf>
    <xf numFmtId="0" fontId="49" fillId="33" borderId="0" xfId="0" applyFont="1" applyFill="1" applyAlignment="1">
      <alignment vertical="center"/>
    </xf>
    <xf numFmtId="178" fontId="53" fillId="33" borderId="0" xfId="0" applyNumberFormat="1" applyFont="1" applyFill="1" applyAlignment="1">
      <alignment vertical="center"/>
    </xf>
    <xf numFmtId="0" fontId="53" fillId="33" borderId="10" xfId="0" applyFont="1" applyFill="1" applyBorder="1" applyAlignment="1">
      <alignment vertical="center"/>
    </xf>
    <xf numFmtId="178" fontId="53" fillId="33" borderId="0" xfId="0" applyNumberFormat="1" applyFont="1" applyFill="1" applyBorder="1" applyAlignment="1">
      <alignment vertical="center"/>
    </xf>
    <xf numFmtId="0" fontId="53" fillId="33" borderId="12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 horizontal="left" vertical="center"/>
    </xf>
    <xf numFmtId="176" fontId="53" fillId="4" borderId="13" xfId="0" applyNumberFormat="1" applyFont="1" applyFill="1" applyBorder="1" applyAlignment="1" applyProtection="1">
      <alignment horizontal="center" vertical="center" shrinkToFit="1"/>
      <protection locked="0"/>
    </xf>
    <xf numFmtId="176" fontId="53" fillId="4" borderId="14" xfId="0" applyNumberFormat="1" applyFont="1" applyFill="1" applyBorder="1" applyAlignment="1" applyProtection="1">
      <alignment horizontal="center" vertical="center" shrinkToFit="1"/>
      <protection locked="0"/>
    </xf>
    <xf numFmtId="176" fontId="53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38" fontId="53" fillId="4" borderId="16" xfId="48" applyFont="1" applyFill="1" applyBorder="1" applyAlignment="1" applyProtection="1">
      <alignment horizontal="right" vertical="center" shrinkToFit="1"/>
      <protection locked="0"/>
    </xf>
    <xf numFmtId="0" fontId="53" fillId="33" borderId="17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>
      <alignment horizontal="center" vertical="center" shrinkToFit="1"/>
    </xf>
    <xf numFmtId="0" fontId="53" fillId="33" borderId="19" xfId="0" applyFont="1" applyFill="1" applyBorder="1" applyAlignment="1">
      <alignment horizontal="center" vertical="center" shrinkToFit="1"/>
    </xf>
    <xf numFmtId="0" fontId="53" fillId="33" borderId="0" xfId="0" applyFont="1" applyFill="1" applyBorder="1" applyAlignment="1">
      <alignment vertical="top" shrinkToFit="1"/>
    </xf>
    <xf numFmtId="0" fontId="0" fillId="33" borderId="11" xfId="0" applyFont="1" applyFill="1" applyBorder="1" applyAlignment="1">
      <alignment horizontal="distributed" vertical="center"/>
    </xf>
    <xf numFmtId="0" fontId="0" fillId="4" borderId="20" xfId="0" applyFont="1" applyFill="1" applyBorder="1" applyAlignment="1" applyProtection="1">
      <alignment horizontal="center" vertical="center" shrinkToFit="1"/>
      <protection locked="0"/>
    </xf>
    <xf numFmtId="0" fontId="0" fillId="4" borderId="18" xfId="0" applyFont="1" applyFill="1" applyBorder="1" applyAlignment="1" applyProtection="1">
      <alignment horizontal="center" vertical="center" shrinkToFit="1"/>
      <protection locked="0"/>
    </xf>
    <xf numFmtId="0" fontId="0" fillId="4" borderId="12" xfId="0" applyFont="1" applyFill="1" applyBorder="1" applyAlignment="1" applyProtection="1">
      <alignment horizontal="center" vertical="center" shrinkToFit="1"/>
      <protection locked="0"/>
    </xf>
    <xf numFmtId="0" fontId="0" fillId="33" borderId="2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53" fillId="4" borderId="20" xfId="0" applyFont="1" applyFill="1" applyBorder="1" applyAlignment="1">
      <alignment horizontal="center" vertical="center"/>
    </xf>
    <xf numFmtId="0" fontId="53" fillId="4" borderId="18" xfId="0" applyFont="1" applyFill="1" applyBorder="1" applyAlignment="1">
      <alignment horizontal="center" vertical="center"/>
    </xf>
    <xf numFmtId="0" fontId="53" fillId="4" borderId="12" xfId="0" applyFont="1" applyFill="1" applyBorder="1" applyAlignment="1">
      <alignment horizontal="center" vertical="center"/>
    </xf>
    <xf numFmtId="0" fontId="54" fillId="4" borderId="20" xfId="0" applyFont="1" applyFill="1" applyBorder="1" applyAlignment="1">
      <alignment horizontal="center" vertical="center"/>
    </xf>
    <xf numFmtId="0" fontId="54" fillId="4" borderId="18" xfId="0" applyFont="1" applyFill="1" applyBorder="1" applyAlignment="1">
      <alignment horizontal="center" vertical="center"/>
    </xf>
    <xf numFmtId="0" fontId="54" fillId="4" borderId="12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38" fontId="53" fillId="4" borderId="18" xfId="48" applyFont="1" applyFill="1" applyBorder="1" applyAlignment="1" applyProtection="1">
      <alignment horizontal="right" vertical="center" shrinkToFit="1"/>
      <protection locked="0"/>
    </xf>
    <xf numFmtId="0" fontId="53" fillId="33" borderId="21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23" xfId="0" applyFont="1" applyFill="1" applyBorder="1" applyAlignment="1">
      <alignment horizontal="center" vertical="center" shrinkToFit="1"/>
    </xf>
    <xf numFmtId="0" fontId="53" fillId="33" borderId="24" xfId="0" applyFont="1" applyFill="1" applyBorder="1" applyAlignment="1">
      <alignment horizontal="center" vertical="center" shrinkToFit="1"/>
    </xf>
    <xf numFmtId="0" fontId="53" fillId="33" borderId="25" xfId="0" applyFont="1" applyFill="1" applyBorder="1" applyAlignment="1">
      <alignment horizontal="center" vertical="center" shrinkToFit="1"/>
    </xf>
    <xf numFmtId="0" fontId="53" fillId="33" borderId="21" xfId="0" applyFont="1" applyFill="1" applyBorder="1" applyAlignment="1">
      <alignment horizontal="center" vertical="center" shrinkToFit="1"/>
    </xf>
    <xf numFmtId="0" fontId="53" fillId="33" borderId="16" xfId="0" applyFont="1" applyFill="1" applyBorder="1" applyAlignment="1">
      <alignment horizontal="center" vertical="center" shrinkToFit="1"/>
    </xf>
    <xf numFmtId="0" fontId="53" fillId="33" borderId="26" xfId="0" applyFont="1" applyFill="1" applyBorder="1" applyAlignment="1">
      <alignment horizontal="center" vertical="center" shrinkToFit="1"/>
    </xf>
    <xf numFmtId="0" fontId="53" fillId="33" borderId="27" xfId="0" applyFont="1" applyFill="1" applyBorder="1" applyAlignment="1">
      <alignment horizontal="center" vertical="center" shrinkToFit="1"/>
    </xf>
    <xf numFmtId="0" fontId="53" fillId="33" borderId="28" xfId="0" applyFont="1" applyFill="1" applyBorder="1" applyAlignment="1">
      <alignment horizontal="center" vertical="center" shrinkToFit="1"/>
    </xf>
    <xf numFmtId="0" fontId="53" fillId="33" borderId="29" xfId="0" applyFont="1" applyFill="1" applyBorder="1" applyAlignment="1">
      <alignment horizontal="center" vertical="center" shrinkToFit="1"/>
    </xf>
    <xf numFmtId="0" fontId="53" fillId="33" borderId="30" xfId="0" applyFont="1" applyFill="1" applyBorder="1" applyAlignment="1">
      <alignment horizontal="center" vertical="center" shrinkToFit="1"/>
    </xf>
    <xf numFmtId="0" fontId="53" fillId="33" borderId="31" xfId="0" applyFont="1" applyFill="1" applyBorder="1" applyAlignment="1">
      <alignment horizontal="center" vertical="center" shrinkToFit="1"/>
    </xf>
    <xf numFmtId="0" fontId="53" fillId="33" borderId="32" xfId="0" applyFont="1" applyFill="1" applyBorder="1" applyAlignment="1">
      <alignment horizontal="center" vertical="center" shrinkToFit="1"/>
    </xf>
    <xf numFmtId="0" fontId="53" fillId="33" borderId="33" xfId="0" applyFont="1" applyFill="1" applyBorder="1" applyAlignment="1">
      <alignment horizontal="center" vertical="center" shrinkToFit="1"/>
    </xf>
    <xf numFmtId="0" fontId="53" fillId="33" borderId="34" xfId="0" applyFont="1" applyFill="1" applyBorder="1" applyAlignment="1">
      <alignment horizontal="center" vertical="center" shrinkToFit="1"/>
    </xf>
    <xf numFmtId="0" fontId="53" fillId="33" borderId="35" xfId="0" applyFont="1" applyFill="1" applyBorder="1" applyAlignment="1">
      <alignment horizontal="center" vertical="center" shrinkToFit="1"/>
    </xf>
    <xf numFmtId="0" fontId="53" fillId="33" borderId="36" xfId="0" applyFont="1" applyFill="1" applyBorder="1" applyAlignment="1">
      <alignment horizontal="center" vertical="center" shrinkToFit="1"/>
    </xf>
    <xf numFmtId="0" fontId="53" fillId="33" borderId="37" xfId="0" applyFont="1" applyFill="1" applyBorder="1" applyAlignment="1">
      <alignment horizontal="center" vertical="center" shrinkToFit="1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 vertical="center" shrinkToFit="1"/>
    </xf>
    <xf numFmtId="0" fontId="53" fillId="33" borderId="42" xfId="0" applyFont="1" applyFill="1" applyBorder="1" applyAlignment="1">
      <alignment horizontal="center" vertical="center" shrinkToFit="1"/>
    </xf>
    <xf numFmtId="0" fontId="53" fillId="33" borderId="43" xfId="0" applyFont="1" applyFill="1" applyBorder="1" applyAlignment="1">
      <alignment horizontal="center" vertical="center" shrinkToFit="1"/>
    </xf>
    <xf numFmtId="38" fontId="53" fillId="4" borderId="17" xfId="48" applyFont="1" applyFill="1" applyBorder="1" applyAlignment="1" applyProtection="1">
      <alignment horizontal="right" vertical="center" shrinkToFit="1"/>
      <protection locked="0"/>
    </xf>
    <xf numFmtId="0" fontId="53" fillId="33" borderId="44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 shrinkToFit="1"/>
    </xf>
    <xf numFmtId="0" fontId="53" fillId="33" borderId="44" xfId="0" applyFont="1" applyFill="1" applyBorder="1" applyAlignment="1">
      <alignment horizontal="center" vertical="center" shrinkToFit="1"/>
    </xf>
    <xf numFmtId="0" fontId="53" fillId="33" borderId="46" xfId="0" applyFont="1" applyFill="1" applyBorder="1" applyAlignment="1">
      <alignment horizontal="center" vertical="center" shrinkToFit="1"/>
    </xf>
    <xf numFmtId="38" fontId="53" fillId="4" borderId="47" xfId="48" applyFont="1" applyFill="1" applyBorder="1" applyAlignment="1" applyProtection="1">
      <alignment horizontal="center" vertical="center" shrinkToFit="1"/>
      <protection locked="0"/>
    </xf>
    <xf numFmtId="38" fontId="53" fillId="4" borderId="11" xfId="48" applyFont="1" applyFill="1" applyBorder="1" applyAlignment="1" applyProtection="1">
      <alignment horizontal="center" vertical="center" shrinkToFit="1"/>
      <protection locked="0"/>
    </xf>
    <xf numFmtId="38" fontId="53" fillId="4" borderId="48" xfId="48" applyFont="1" applyFill="1" applyBorder="1" applyAlignment="1" applyProtection="1">
      <alignment horizontal="center" vertical="center" shrinkToFit="1"/>
      <protection locked="0"/>
    </xf>
    <xf numFmtId="0" fontId="54" fillId="33" borderId="0" xfId="0" applyFont="1" applyFill="1" applyAlignment="1">
      <alignment horizontal="right" vertical="center"/>
    </xf>
    <xf numFmtId="0" fontId="53" fillId="33" borderId="39" xfId="0" applyFont="1" applyFill="1" applyBorder="1" applyAlignment="1">
      <alignment horizontal="center" vertical="center" shrinkToFit="1"/>
    </xf>
    <xf numFmtId="0" fontId="53" fillId="33" borderId="20" xfId="0" applyFont="1" applyFill="1" applyBorder="1" applyAlignment="1">
      <alignment horizontal="center" vertical="center" shrinkToFit="1"/>
    </xf>
    <xf numFmtId="0" fontId="53" fillId="33" borderId="49" xfId="0" applyFont="1" applyFill="1" applyBorder="1" applyAlignment="1">
      <alignment vertical="center" wrapText="1"/>
    </xf>
    <xf numFmtId="0" fontId="53" fillId="33" borderId="36" xfId="0" applyFont="1" applyFill="1" applyBorder="1" applyAlignment="1">
      <alignment vertical="center" wrapText="1"/>
    </xf>
    <xf numFmtId="0" fontId="53" fillId="33" borderId="50" xfId="0" applyFont="1" applyFill="1" applyBorder="1" applyAlignment="1">
      <alignment vertical="center" wrapText="1"/>
    </xf>
    <xf numFmtId="0" fontId="53" fillId="33" borderId="51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52" xfId="0" applyFont="1" applyFill="1" applyBorder="1" applyAlignment="1">
      <alignment vertical="center" wrapText="1"/>
    </xf>
    <xf numFmtId="38" fontId="53" fillId="33" borderId="13" xfId="48" applyFont="1" applyFill="1" applyBorder="1" applyAlignment="1">
      <alignment horizontal="right" vertical="center" shrinkToFit="1"/>
    </xf>
    <xf numFmtId="38" fontId="53" fillId="33" borderId="14" xfId="48" applyFont="1" applyFill="1" applyBorder="1" applyAlignment="1">
      <alignment horizontal="right" vertical="center" shrinkToFit="1"/>
    </xf>
    <xf numFmtId="0" fontId="50" fillId="33" borderId="0" xfId="0" applyFont="1" applyFill="1" applyAlignment="1">
      <alignment horizontal="left" vertical="center" wrapText="1"/>
    </xf>
    <xf numFmtId="0" fontId="53" fillId="33" borderId="53" xfId="0" applyFont="1" applyFill="1" applyBorder="1" applyAlignment="1">
      <alignment horizontal="center" vertical="center" shrinkToFit="1"/>
    </xf>
    <xf numFmtId="0" fontId="53" fillId="33" borderId="0" xfId="0" applyFont="1" applyFill="1" applyBorder="1" applyAlignment="1">
      <alignment horizontal="center" vertical="center" shrinkToFit="1"/>
    </xf>
    <xf numFmtId="0" fontId="53" fillId="33" borderId="54" xfId="0" applyFont="1" applyFill="1" applyBorder="1" applyAlignment="1">
      <alignment horizontal="center" vertical="center" shrinkToFit="1"/>
    </xf>
    <xf numFmtId="38" fontId="53" fillId="4" borderId="36" xfId="48" applyFont="1" applyFill="1" applyBorder="1" applyAlignment="1" applyProtection="1">
      <alignment horizontal="right" vertical="center" shrinkToFit="1"/>
      <protection locked="0"/>
    </xf>
    <xf numFmtId="0" fontId="53" fillId="33" borderId="12" xfId="0" applyFont="1" applyFill="1" applyBorder="1" applyAlignment="1">
      <alignment horizontal="center" vertical="center" shrinkToFit="1"/>
    </xf>
    <xf numFmtId="0" fontId="53" fillId="33" borderId="55" xfId="0" applyFont="1" applyFill="1" applyBorder="1" applyAlignment="1">
      <alignment horizontal="center" vertical="center" shrinkToFit="1"/>
    </xf>
    <xf numFmtId="0" fontId="53" fillId="33" borderId="22" xfId="0" applyFont="1" applyFill="1" applyBorder="1" applyAlignment="1">
      <alignment horizontal="center" vertical="center" shrinkToFit="1"/>
    </xf>
    <xf numFmtId="178" fontId="53" fillId="4" borderId="56" xfId="48" applyNumberFormat="1" applyFont="1" applyFill="1" applyBorder="1" applyAlignment="1" applyProtection="1">
      <alignment horizontal="center" vertical="center" shrinkToFit="1"/>
      <protection locked="0"/>
    </xf>
    <xf numFmtId="178" fontId="53" fillId="4" borderId="57" xfId="48" applyNumberFormat="1" applyFont="1" applyFill="1" applyBorder="1" applyAlignment="1" applyProtection="1">
      <alignment horizontal="center" vertical="center" shrinkToFit="1"/>
      <protection locked="0"/>
    </xf>
    <xf numFmtId="178" fontId="53" fillId="4" borderId="15" xfId="48" applyNumberFormat="1" applyFont="1" applyFill="1" applyBorder="1" applyAlignment="1" applyProtection="1">
      <alignment horizontal="center" vertical="center" shrinkToFit="1"/>
      <protection locked="0"/>
    </xf>
    <xf numFmtId="176" fontId="53" fillId="34" borderId="58" xfId="0" applyNumberFormat="1" applyFont="1" applyFill="1" applyBorder="1" applyAlignment="1">
      <alignment horizontal="center" vertical="center" shrinkToFit="1"/>
    </xf>
    <xf numFmtId="176" fontId="53" fillId="34" borderId="24" xfId="0" applyNumberFormat="1" applyFont="1" applyFill="1" applyBorder="1" applyAlignment="1">
      <alignment horizontal="center" vertical="center" shrinkToFit="1"/>
    </xf>
    <xf numFmtId="176" fontId="53" fillId="33" borderId="24" xfId="0" applyNumberFormat="1" applyFont="1" applyFill="1" applyBorder="1" applyAlignment="1">
      <alignment horizontal="center" vertical="center" shrinkToFit="1"/>
    </xf>
    <xf numFmtId="176" fontId="53" fillId="33" borderId="25" xfId="0" applyNumberFormat="1" applyFont="1" applyFill="1" applyBorder="1" applyAlignment="1">
      <alignment horizontal="center" vertical="center" shrinkToFit="1"/>
    </xf>
    <xf numFmtId="178" fontId="53" fillId="4" borderId="59" xfId="48" applyNumberFormat="1" applyFont="1" applyFill="1" applyBorder="1" applyAlignment="1" applyProtection="1">
      <alignment horizontal="center" vertical="center" shrinkToFit="1"/>
      <protection locked="0"/>
    </xf>
    <xf numFmtId="178" fontId="53" fillId="4" borderId="60" xfId="48" applyNumberFormat="1" applyFont="1" applyFill="1" applyBorder="1" applyAlignment="1" applyProtection="1">
      <alignment horizontal="center" vertical="center" shrinkToFit="1"/>
      <protection locked="0"/>
    </xf>
    <xf numFmtId="0" fontId="53" fillId="33" borderId="45" xfId="0" applyFont="1" applyFill="1" applyBorder="1" applyAlignment="1">
      <alignment horizontal="center" vertical="center"/>
    </xf>
    <xf numFmtId="176" fontId="53" fillId="4" borderId="42" xfId="0" applyNumberFormat="1" applyFont="1" applyFill="1" applyBorder="1" applyAlignment="1" applyProtection="1">
      <alignment horizontal="center" vertical="center" shrinkToFit="1"/>
      <protection locked="0"/>
    </xf>
    <xf numFmtId="176" fontId="53" fillId="4" borderId="24" xfId="0" applyNumberFormat="1" applyFont="1" applyFill="1" applyBorder="1" applyAlignment="1" applyProtection="1">
      <alignment horizontal="center" vertical="center" shrinkToFit="1"/>
      <protection locked="0"/>
    </xf>
    <xf numFmtId="176" fontId="53" fillId="4" borderId="23" xfId="0" applyNumberFormat="1" applyFont="1" applyFill="1" applyBorder="1" applyAlignment="1" applyProtection="1">
      <alignment horizontal="center" vertical="center" shrinkToFit="1"/>
      <protection locked="0"/>
    </xf>
    <xf numFmtId="176" fontId="53" fillId="33" borderId="41" xfId="0" applyNumberFormat="1" applyFont="1" applyFill="1" applyBorder="1" applyAlignment="1">
      <alignment horizontal="center" vertical="center" shrinkToFit="1"/>
    </xf>
    <xf numFmtId="38" fontId="53" fillId="33" borderId="39" xfId="48" applyFont="1" applyFill="1" applyBorder="1" applyAlignment="1">
      <alignment horizontal="right" vertical="center" shrinkToFit="1"/>
    </xf>
    <xf numFmtId="38" fontId="53" fillId="33" borderId="45" xfId="48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53" fillId="33" borderId="61" xfId="0" applyFont="1" applyFill="1" applyBorder="1" applyAlignment="1">
      <alignment horizontal="center" vertical="center" wrapText="1"/>
    </xf>
    <xf numFmtId="0" fontId="53" fillId="33" borderId="62" xfId="0" applyFont="1" applyFill="1" applyBorder="1" applyAlignment="1">
      <alignment horizontal="center" vertical="center" wrapText="1"/>
    </xf>
    <xf numFmtId="0" fontId="53" fillId="33" borderId="63" xfId="0" applyFont="1" applyFill="1" applyBorder="1" applyAlignment="1">
      <alignment horizontal="center" vertical="center" wrapText="1"/>
    </xf>
    <xf numFmtId="0" fontId="53" fillId="33" borderId="64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65" xfId="0" applyFont="1" applyFill="1" applyBorder="1" applyAlignment="1">
      <alignment horizontal="center" vertical="center" wrapText="1"/>
    </xf>
    <xf numFmtId="0" fontId="53" fillId="33" borderId="66" xfId="0" applyFont="1" applyFill="1" applyBorder="1" applyAlignment="1">
      <alignment horizontal="center" vertical="center" wrapText="1"/>
    </xf>
    <xf numFmtId="0" fontId="53" fillId="33" borderId="67" xfId="0" applyFont="1" applyFill="1" applyBorder="1" applyAlignment="1">
      <alignment horizontal="center" vertical="center" wrapText="1"/>
    </xf>
    <xf numFmtId="0" fontId="53" fillId="33" borderId="68" xfId="0" applyFont="1" applyFill="1" applyBorder="1" applyAlignment="1">
      <alignment horizontal="center" vertical="center" wrapText="1"/>
    </xf>
    <xf numFmtId="0" fontId="53" fillId="33" borderId="61" xfId="0" applyFont="1" applyFill="1" applyBorder="1" applyAlignment="1">
      <alignment horizontal="center" vertical="center"/>
    </xf>
    <xf numFmtId="0" fontId="53" fillId="33" borderId="62" xfId="0" applyFont="1" applyFill="1" applyBorder="1" applyAlignment="1">
      <alignment horizontal="center" vertical="center"/>
    </xf>
    <xf numFmtId="0" fontId="53" fillId="33" borderId="64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66" xfId="0" applyFont="1" applyFill="1" applyBorder="1" applyAlignment="1">
      <alignment horizontal="center" vertical="center"/>
    </xf>
    <xf numFmtId="0" fontId="53" fillId="33" borderId="67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center" vertical="center" shrinkToFit="1"/>
    </xf>
    <xf numFmtId="38" fontId="53" fillId="33" borderId="21" xfId="48" applyFont="1" applyFill="1" applyBorder="1" applyAlignment="1">
      <alignment horizontal="right" vertical="center" shrinkToFit="1"/>
    </xf>
    <xf numFmtId="38" fontId="53" fillId="33" borderId="16" xfId="48" applyFont="1" applyFill="1" applyBorder="1" applyAlignment="1">
      <alignment horizontal="right" vertical="center" shrinkToFit="1"/>
    </xf>
    <xf numFmtId="38" fontId="53" fillId="33" borderId="38" xfId="48" applyFont="1" applyFill="1" applyBorder="1" applyAlignment="1">
      <alignment horizontal="right" vertical="center" shrinkToFit="1"/>
    </xf>
    <xf numFmtId="38" fontId="53" fillId="33" borderId="17" xfId="48" applyFont="1" applyFill="1" applyBorder="1" applyAlignment="1">
      <alignment horizontal="right" vertical="center" shrinkToFit="1"/>
    </xf>
    <xf numFmtId="38" fontId="53" fillId="33" borderId="18" xfId="48" applyFont="1" applyFill="1" applyBorder="1" applyAlignment="1">
      <alignment horizontal="right" vertical="center" shrinkToFit="1"/>
    </xf>
    <xf numFmtId="38" fontId="53" fillId="33" borderId="47" xfId="48" applyFont="1" applyFill="1" applyBorder="1" applyAlignment="1">
      <alignment horizontal="right" vertical="center" shrinkToFit="1"/>
    </xf>
    <xf numFmtId="38" fontId="53" fillId="33" borderId="11" xfId="48" applyFont="1" applyFill="1" applyBorder="1" applyAlignment="1">
      <alignment horizontal="right" vertical="center" shrinkToFit="1"/>
    </xf>
    <xf numFmtId="38" fontId="53" fillId="33" borderId="20" xfId="48" applyFont="1" applyFill="1" applyBorder="1" applyAlignment="1">
      <alignment horizontal="right" vertical="center" shrinkToFit="1"/>
    </xf>
    <xf numFmtId="0" fontId="53" fillId="33" borderId="48" xfId="0" applyFont="1" applyFill="1" applyBorder="1" applyAlignment="1">
      <alignment horizontal="center" vertical="center" shrinkToFit="1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177" fontId="57" fillId="33" borderId="35" xfId="0" applyNumberFormat="1" applyFont="1" applyFill="1" applyBorder="1" applyAlignment="1">
      <alignment horizontal="center" vertical="center" shrinkToFit="1"/>
    </xf>
    <xf numFmtId="177" fontId="57" fillId="33" borderId="36" xfId="0" applyNumberFormat="1" applyFont="1" applyFill="1" applyBorder="1" applyAlignment="1">
      <alignment horizontal="center" vertical="center" shrinkToFit="1"/>
    </xf>
    <xf numFmtId="177" fontId="57" fillId="33" borderId="37" xfId="0" applyNumberFormat="1" applyFont="1" applyFill="1" applyBorder="1" applyAlignment="1">
      <alignment horizontal="center" vertical="center" shrinkToFit="1"/>
    </xf>
    <xf numFmtId="177" fontId="57" fillId="33" borderId="66" xfId="0" applyNumberFormat="1" applyFont="1" applyFill="1" applyBorder="1" applyAlignment="1">
      <alignment horizontal="center" vertical="center" shrinkToFit="1"/>
    </xf>
    <xf numFmtId="177" fontId="57" fillId="33" borderId="67" xfId="0" applyNumberFormat="1" applyFont="1" applyFill="1" applyBorder="1" applyAlignment="1">
      <alignment horizontal="center" vertical="center" shrinkToFit="1"/>
    </xf>
    <xf numFmtId="177" fontId="57" fillId="33" borderId="68" xfId="0" applyNumberFormat="1" applyFont="1" applyFill="1" applyBorder="1" applyAlignment="1">
      <alignment horizontal="center" vertical="center" shrinkToFit="1"/>
    </xf>
    <xf numFmtId="0" fontId="53" fillId="33" borderId="69" xfId="0" applyFont="1" applyFill="1" applyBorder="1" applyAlignment="1">
      <alignment horizontal="center" vertical="center" shrinkToFit="1"/>
    </xf>
    <xf numFmtId="0" fontId="53" fillId="33" borderId="70" xfId="0" applyFont="1" applyFill="1" applyBorder="1" applyAlignment="1">
      <alignment horizontal="center" vertical="center" shrinkToFit="1"/>
    </xf>
    <xf numFmtId="38" fontId="53" fillId="33" borderId="71" xfId="48" applyFont="1" applyFill="1" applyBorder="1" applyAlignment="1">
      <alignment horizontal="right" vertical="center" shrinkToFit="1"/>
    </xf>
    <xf numFmtId="38" fontId="53" fillId="33" borderId="72" xfId="48" applyFont="1" applyFill="1" applyBorder="1" applyAlignment="1">
      <alignment horizontal="right" vertical="center" shrinkToFit="1"/>
    </xf>
    <xf numFmtId="38" fontId="53" fillId="33" borderId="73" xfId="48" applyFont="1" applyFill="1" applyBorder="1" applyAlignment="1">
      <alignment horizontal="right" vertical="center" shrinkToFit="1"/>
    </xf>
    <xf numFmtId="38" fontId="53" fillId="33" borderId="69" xfId="48" applyFont="1" applyFill="1" applyBorder="1" applyAlignment="1">
      <alignment horizontal="right" vertical="center" shrinkToFit="1"/>
    </xf>
    <xf numFmtId="0" fontId="49" fillId="34" borderId="42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49" fillId="34" borderId="25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38" fontId="53" fillId="33" borderId="74" xfId="48" applyFont="1" applyFill="1" applyBorder="1" applyAlignment="1">
      <alignment horizontal="right" vertical="center" shrinkToFit="1"/>
    </xf>
    <xf numFmtId="38" fontId="53" fillId="33" borderId="43" xfId="48" applyFont="1" applyFill="1" applyBorder="1" applyAlignment="1">
      <alignment horizontal="right" vertical="center" shrinkToFit="1"/>
    </xf>
    <xf numFmtId="0" fontId="53" fillId="4" borderId="51" xfId="0" applyFont="1" applyFill="1" applyBorder="1" applyAlignment="1">
      <alignment horizontal="center" vertical="center"/>
    </xf>
    <xf numFmtId="0" fontId="53" fillId="4" borderId="10" xfId="0" applyFont="1" applyFill="1" applyBorder="1" applyAlignment="1">
      <alignment horizontal="center" vertical="center"/>
    </xf>
    <xf numFmtId="0" fontId="53" fillId="4" borderId="52" xfId="0" applyFont="1" applyFill="1" applyBorder="1" applyAlignment="1">
      <alignment horizontal="center" vertical="center"/>
    </xf>
    <xf numFmtId="0" fontId="53" fillId="33" borderId="75" xfId="0" applyFont="1" applyFill="1" applyBorder="1" applyAlignment="1">
      <alignment horizontal="center" vertical="center"/>
    </xf>
    <xf numFmtId="0" fontId="53" fillId="33" borderId="76" xfId="0" applyFont="1" applyFill="1" applyBorder="1" applyAlignment="1">
      <alignment horizontal="center" vertical="center"/>
    </xf>
    <xf numFmtId="0" fontId="53" fillId="33" borderId="77" xfId="0" applyFont="1" applyFill="1" applyBorder="1" applyAlignment="1">
      <alignment horizontal="center" vertical="center"/>
    </xf>
    <xf numFmtId="176" fontId="53" fillId="33" borderId="78" xfId="0" applyNumberFormat="1" applyFont="1" applyFill="1" applyBorder="1" applyAlignment="1">
      <alignment horizontal="center" vertical="center" shrinkToFit="1"/>
    </xf>
    <xf numFmtId="0" fontId="53" fillId="34" borderId="42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3" borderId="79" xfId="0" applyFont="1" applyFill="1" applyBorder="1" applyAlignment="1">
      <alignment horizontal="center" vertical="center" shrinkToFit="1"/>
    </xf>
    <xf numFmtId="0" fontId="53" fillId="33" borderId="62" xfId="0" applyFont="1" applyFill="1" applyBorder="1" applyAlignment="1">
      <alignment horizontal="center" vertical="center" shrinkToFit="1"/>
    </xf>
    <xf numFmtId="0" fontId="53" fillId="33" borderId="80" xfId="0" applyFont="1" applyFill="1" applyBorder="1" applyAlignment="1">
      <alignment horizontal="center" vertical="center" shrinkToFit="1"/>
    </xf>
    <xf numFmtId="0" fontId="53" fillId="33" borderId="81" xfId="0" applyFont="1" applyFill="1" applyBorder="1" applyAlignment="1">
      <alignment horizontal="center" vertical="center" shrinkToFit="1"/>
    </xf>
    <xf numFmtId="0" fontId="53" fillId="33" borderId="67" xfId="0" applyFont="1" applyFill="1" applyBorder="1" applyAlignment="1">
      <alignment horizontal="center" vertical="center" shrinkToFit="1"/>
    </xf>
    <xf numFmtId="0" fontId="53" fillId="33" borderId="82" xfId="0" applyFont="1" applyFill="1" applyBorder="1" applyAlignment="1">
      <alignment horizontal="center" vertical="center" shrinkToFit="1"/>
    </xf>
    <xf numFmtId="0" fontId="53" fillId="33" borderId="61" xfId="0" applyFont="1" applyFill="1" applyBorder="1" applyAlignment="1">
      <alignment horizontal="center" vertical="center" shrinkToFit="1"/>
    </xf>
    <xf numFmtId="0" fontId="53" fillId="33" borderId="63" xfId="0" applyFont="1" applyFill="1" applyBorder="1" applyAlignment="1">
      <alignment horizontal="center" vertical="center" shrinkToFit="1"/>
    </xf>
    <xf numFmtId="0" fontId="53" fillId="33" borderId="64" xfId="0" applyFont="1" applyFill="1" applyBorder="1" applyAlignment="1">
      <alignment horizontal="center" vertical="center" shrinkToFit="1"/>
    </xf>
    <xf numFmtId="0" fontId="53" fillId="33" borderId="65" xfId="0" applyFont="1" applyFill="1" applyBorder="1" applyAlignment="1">
      <alignment horizontal="center" vertical="center" shrinkToFit="1"/>
    </xf>
    <xf numFmtId="0" fontId="53" fillId="33" borderId="66" xfId="0" applyFont="1" applyFill="1" applyBorder="1" applyAlignment="1">
      <alignment horizontal="center" vertical="center" shrinkToFit="1"/>
    </xf>
    <xf numFmtId="0" fontId="53" fillId="33" borderId="68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53" fillId="34" borderId="25" xfId="0" applyFont="1" applyFill="1" applyBorder="1" applyAlignment="1">
      <alignment horizontal="center" vertical="center"/>
    </xf>
    <xf numFmtId="0" fontId="53" fillId="34" borderId="24" xfId="0" applyNumberFormat="1" applyFont="1" applyFill="1" applyBorder="1" applyAlignment="1">
      <alignment horizontal="center" vertical="center"/>
    </xf>
    <xf numFmtId="38" fontId="53" fillId="4" borderId="74" xfId="48" applyFont="1" applyFill="1" applyBorder="1" applyAlignment="1" applyProtection="1">
      <alignment horizontal="center" vertical="center" shrinkToFit="1"/>
      <protection locked="0"/>
    </xf>
    <xf numFmtId="38" fontId="53" fillId="4" borderId="43" xfId="48" applyFont="1" applyFill="1" applyBorder="1" applyAlignment="1" applyProtection="1">
      <alignment horizontal="center" vertical="center" shrinkToFit="1"/>
      <protection locked="0"/>
    </xf>
    <xf numFmtId="0" fontId="56" fillId="33" borderId="0" xfId="0" applyFont="1" applyFill="1" applyAlignment="1">
      <alignment horizontal="center" vertical="center"/>
    </xf>
    <xf numFmtId="0" fontId="54" fillId="0" borderId="53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33" borderId="56" xfId="0" applyFont="1" applyFill="1" applyBorder="1" applyAlignment="1">
      <alignment horizontal="center" vertical="center" shrinkToFit="1"/>
    </xf>
    <xf numFmtId="0" fontId="53" fillId="33" borderId="57" xfId="0" applyFont="1" applyFill="1" applyBorder="1" applyAlignment="1">
      <alignment horizontal="center" vertical="center" shrinkToFit="1"/>
    </xf>
    <xf numFmtId="0" fontId="58" fillId="33" borderId="64" xfId="0" applyFont="1" applyFill="1" applyBorder="1" applyAlignment="1">
      <alignment horizontal="left" vertical="center"/>
    </xf>
    <xf numFmtId="0" fontId="58" fillId="33" borderId="0" xfId="0" applyFont="1" applyFill="1" applyAlignment="1">
      <alignment horizontal="left" vertical="center"/>
    </xf>
    <xf numFmtId="0" fontId="53" fillId="33" borderId="83" xfId="0" applyFont="1" applyFill="1" applyBorder="1" applyAlignment="1">
      <alignment horizontal="center" vertical="center" shrinkToFit="1"/>
    </xf>
    <xf numFmtId="0" fontId="53" fillId="33" borderId="84" xfId="0" applyFont="1" applyFill="1" applyBorder="1" applyAlignment="1">
      <alignment horizontal="center" vertical="center" shrinkToFit="1"/>
    </xf>
    <xf numFmtId="0" fontId="53" fillId="33" borderId="83" xfId="0" applyFont="1" applyFill="1" applyBorder="1" applyAlignment="1">
      <alignment horizontal="center" vertical="center"/>
    </xf>
    <xf numFmtId="0" fontId="53" fillId="33" borderId="84" xfId="0" applyFont="1" applyFill="1" applyBorder="1" applyAlignment="1">
      <alignment horizontal="center" vertical="center"/>
    </xf>
    <xf numFmtId="38" fontId="53" fillId="33" borderId="76" xfId="48" applyFont="1" applyFill="1" applyBorder="1" applyAlignment="1">
      <alignment horizontal="right" vertical="center" shrinkToFit="1"/>
    </xf>
    <xf numFmtId="38" fontId="53" fillId="33" borderId="23" xfId="48" applyFont="1" applyFill="1" applyBorder="1" applyAlignment="1">
      <alignment horizontal="right" vertical="center" shrinkToFit="1"/>
    </xf>
    <xf numFmtId="0" fontId="53" fillId="33" borderId="50" xfId="0" applyFont="1" applyFill="1" applyBorder="1" applyAlignment="1">
      <alignment horizontal="center" vertical="center" shrinkToFit="1"/>
    </xf>
    <xf numFmtId="0" fontId="53" fillId="33" borderId="85" xfId="0" applyFont="1" applyFill="1" applyBorder="1" applyAlignment="1">
      <alignment horizontal="center" vertical="center" shrinkToFit="1"/>
    </xf>
    <xf numFmtId="0" fontId="53" fillId="33" borderId="14" xfId="0" applyFont="1" applyFill="1" applyBorder="1" applyAlignment="1">
      <alignment horizontal="center" vertical="center" shrinkToFit="1"/>
    </xf>
    <xf numFmtId="0" fontId="53" fillId="33" borderId="15" xfId="0" applyFont="1" applyFill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 vertical="center" shrinkToFit="1"/>
    </xf>
    <xf numFmtId="38" fontId="53" fillId="4" borderId="38" xfId="48" applyFont="1" applyFill="1" applyBorder="1" applyAlignment="1" applyProtection="1">
      <alignment horizontal="center" vertical="center" shrinkToFit="1"/>
      <protection locked="0"/>
    </xf>
    <xf numFmtId="38" fontId="53" fillId="4" borderId="39" xfId="48" applyFont="1" applyFill="1" applyBorder="1" applyAlignment="1" applyProtection="1">
      <alignment horizontal="center" vertical="center" shrinkToFit="1"/>
      <protection locked="0"/>
    </xf>
    <xf numFmtId="38" fontId="53" fillId="4" borderId="40" xfId="48" applyFont="1" applyFill="1" applyBorder="1" applyAlignment="1" applyProtection="1">
      <alignment horizontal="center" vertical="center" shrinkToFit="1"/>
      <protection locked="0"/>
    </xf>
    <xf numFmtId="38" fontId="53" fillId="4" borderId="85" xfId="48" applyFont="1" applyFill="1" applyBorder="1" applyAlignment="1" applyProtection="1">
      <alignment horizontal="center" vertical="center" shrinkToFit="1"/>
      <protection locked="0"/>
    </xf>
    <xf numFmtId="38" fontId="53" fillId="4" borderId="45" xfId="48" applyFont="1" applyFill="1" applyBorder="1" applyAlignment="1" applyProtection="1">
      <alignment horizontal="center" vertical="center" shrinkToFit="1"/>
      <protection locked="0"/>
    </xf>
    <xf numFmtId="38" fontId="53" fillId="4" borderId="20" xfId="48" applyFont="1" applyFill="1" applyBorder="1" applyAlignment="1" applyProtection="1">
      <alignment horizontal="center" vertical="center" shrinkToFit="1"/>
      <protection locked="0"/>
    </xf>
    <xf numFmtId="38" fontId="53" fillId="4" borderId="49" xfId="48" applyFont="1" applyFill="1" applyBorder="1" applyAlignment="1" applyProtection="1">
      <alignment horizontal="center" vertical="center" shrinkToFit="1"/>
      <protection locked="0"/>
    </xf>
    <xf numFmtId="38" fontId="53" fillId="4" borderId="75" xfId="48" applyFont="1" applyFill="1" applyBorder="1" applyAlignment="1" applyProtection="1">
      <alignment horizontal="center" vertical="center" shrinkToFit="1"/>
      <protection locked="0"/>
    </xf>
    <xf numFmtId="38" fontId="53" fillId="4" borderId="76" xfId="48" applyFont="1" applyFill="1" applyBorder="1" applyAlignment="1" applyProtection="1">
      <alignment horizontal="center" vertical="center" shrinkToFit="1"/>
      <protection locked="0"/>
    </xf>
    <xf numFmtId="38" fontId="53" fillId="4" borderId="77" xfId="48" applyFont="1" applyFill="1" applyBorder="1" applyAlignment="1" applyProtection="1">
      <alignment horizontal="center" vertical="center" shrinkToFit="1"/>
      <protection locked="0"/>
    </xf>
    <xf numFmtId="176" fontId="53" fillId="33" borderId="49" xfId="0" applyNumberFormat="1" applyFont="1" applyFill="1" applyBorder="1" applyAlignment="1">
      <alignment horizontal="center" vertical="center"/>
    </xf>
    <xf numFmtId="176" fontId="53" fillId="33" borderId="36" xfId="0" applyNumberFormat="1" applyFont="1" applyFill="1" applyBorder="1" applyAlignment="1">
      <alignment horizontal="center" vertical="center"/>
    </xf>
    <xf numFmtId="176" fontId="53" fillId="33" borderId="37" xfId="0" applyNumberFormat="1" applyFont="1" applyFill="1" applyBorder="1" applyAlignment="1">
      <alignment horizontal="center" vertical="center"/>
    </xf>
    <xf numFmtId="176" fontId="53" fillId="33" borderId="53" xfId="0" applyNumberFormat="1" applyFont="1" applyFill="1" applyBorder="1" applyAlignment="1">
      <alignment horizontal="center" vertical="center"/>
    </xf>
    <xf numFmtId="176" fontId="53" fillId="33" borderId="0" xfId="0" applyNumberFormat="1" applyFont="1" applyFill="1" applyBorder="1" applyAlignment="1">
      <alignment horizontal="center" vertical="center"/>
    </xf>
    <xf numFmtId="176" fontId="53" fillId="33" borderId="65" xfId="0" applyNumberFormat="1" applyFont="1" applyFill="1" applyBorder="1" applyAlignment="1">
      <alignment horizontal="center" vertical="center"/>
    </xf>
    <xf numFmtId="176" fontId="53" fillId="33" borderId="51" xfId="0" applyNumberFormat="1" applyFont="1" applyFill="1" applyBorder="1" applyAlignment="1">
      <alignment horizontal="center" vertical="center"/>
    </xf>
    <xf numFmtId="176" fontId="53" fillId="33" borderId="10" xfId="0" applyNumberFormat="1" applyFont="1" applyFill="1" applyBorder="1" applyAlignment="1">
      <alignment horizontal="center" vertical="center"/>
    </xf>
    <xf numFmtId="176" fontId="53" fillId="33" borderId="86" xfId="0" applyNumberFormat="1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 shrinkToFit="1"/>
    </xf>
    <xf numFmtId="176" fontId="57" fillId="33" borderId="35" xfId="0" applyNumberFormat="1" applyFont="1" applyFill="1" applyBorder="1" applyAlignment="1">
      <alignment horizontal="center" vertical="center" shrinkToFit="1"/>
    </xf>
    <xf numFmtId="176" fontId="57" fillId="33" borderId="36" xfId="0" applyNumberFormat="1" applyFont="1" applyFill="1" applyBorder="1" applyAlignment="1">
      <alignment horizontal="center" vertical="center" shrinkToFit="1"/>
    </xf>
    <xf numFmtId="176" fontId="57" fillId="33" borderId="37" xfId="0" applyNumberFormat="1" applyFont="1" applyFill="1" applyBorder="1" applyAlignment="1">
      <alignment horizontal="center" vertical="center" shrinkToFit="1"/>
    </xf>
    <xf numFmtId="176" fontId="57" fillId="33" borderId="64" xfId="0" applyNumberFormat="1" applyFont="1" applyFill="1" applyBorder="1" applyAlignment="1">
      <alignment horizontal="center" vertical="center" shrinkToFit="1"/>
    </xf>
    <xf numFmtId="176" fontId="57" fillId="33" borderId="0" xfId="0" applyNumberFormat="1" applyFont="1" applyFill="1" applyBorder="1" applyAlignment="1">
      <alignment horizontal="center" vertical="center" shrinkToFit="1"/>
    </xf>
    <xf numFmtId="176" fontId="57" fillId="33" borderId="65" xfId="0" applyNumberFormat="1" applyFont="1" applyFill="1" applyBorder="1" applyAlignment="1">
      <alignment horizontal="center" vertical="center" shrinkToFit="1"/>
    </xf>
    <xf numFmtId="176" fontId="57" fillId="33" borderId="66" xfId="0" applyNumberFormat="1" applyFont="1" applyFill="1" applyBorder="1" applyAlignment="1">
      <alignment horizontal="center" vertical="center" shrinkToFit="1"/>
    </xf>
    <xf numFmtId="176" fontId="57" fillId="33" borderId="67" xfId="0" applyNumberFormat="1" applyFont="1" applyFill="1" applyBorder="1" applyAlignment="1">
      <alignment horizontal="center" vertical="center" shrinkToFit="1"/>
    </xf>
    <xf numFmtId="176" fontId="57" fillId="33" borderId="68" xfId="0" applyNumberFormat="1" applyFont="1" applyFill="1" applyBorder="1" applyAlignment="1">
      <alignment horizontal="center" vertical="center" shrinkToFit="1"/>
    </xf>
    <xf numFmtId="0" fontId="57" fillId="33" borderId="35" xfId="0" applyFont="1" applyFill="1" applyBorder="1" applyAlignment="1">
      <alignment horizontal="center" vertical="center" shrinkToFit="1"/>
    </xf>
    <xf numFmtId="0" fontId="57" fillId="33" borderId="36" xfId="0" applyFont="1" applyFill="1" applyBorder="1" applyAlignment="1">
      <alignment horizontal="center" vertical="center" shrinkToFit="1"/>
    </xf>
    <xf numFmtId="0" fontId="57" fillId="33" borderId="37" xfId="0" applyFont="1" applyFill="1" applyBorder="1" applyAlignment="1">
      <alignment horizontal="center" vertical="center" shrinkToFit="1"/>
    </xf>
    <xf numFmtId="0" fontId="57" fillId="33" borderId="66" xfId="0" applyFont="1" applyFill="1" applyBorder="1" applyAlignment="1">
      <alignment horizontal="center" vertical="center" shrinkToFit="1"/>
    </xf>
    <xf numFmtId="0" fontId="57" fillId="33" borderId="67" xfId="0" applyFont="1" applyFill="1" applyBorder="1" applyAlignment="1">
      <alignment horizontal="center" vertical="center" shrinkToFit="1"/>
    </xf>
    <xf numFmtId="0" fontId="57" fillId="33" borderId="68" xfId="0" applyFont="1" applyFill="1" applyBorder="1" applyAlignment="1">
      <alignment horizontal="center" vertical="center" shrinkToFit="1"/>
    </xf>
    <xf numFmtId="176" fontId="57" fillId="33" borderId="75" xfId="0" applyNumberFormat="1" applyFont="1" applyFill="1" applyBorder="1" applyAlignment="1">
      <alignment horizontal="center" vertical="center" shrinkToFit="1"/>
    </xf>
    <xf numFmtId="176" fontId="57" fillId="33" borderId="76" xfId="0" applyNumberFormat="1" applyFont="1" applyFill="1" applyBorder="1" applyAlignment="1">
      <alignment horizontal="center" vertical="center" shrinkToFit="1"/>
    </xf>
    <xf numFmtId="176" fontId="57" fillId="33" borderId="77" xfId="0" applyNumberFormat="1" applyFont="1" applyFill="1" applyBorder="1" applyAlignment="1">
      <alignment horizontal="center" vertical="center" shrinkToFit="1"/>
    </xf>
    <xf numFmtId="178" fontId="53" fillId="4" borderId="87" xfId="48" applyNumberFormat="1" applyFont="1" applyFill="1" applyBorder="1" applyAlignment="1" applyProtection="1">
      <alignment horizontal="center" vertical="center" shrinkToFit="1"/>
      <protection locked="0"/>
    </xf>
    <xf numFmtId="178" fontId="53" fillId="4" borderId="88" xfId="48" applyNumberFormat="1" applyFont="1" applyFill="1" applyBorder="1" applyAlignment="1" applyProtection="1">
      <alignment horizontal="center" vertical="center" shrinkToFit="1"/>
      <protection locked="0"/>
    </xf>
    <xf numFmtId="178" fontId="53" fillId="4" borderId="81" xfId="48" applyNumberFormat="1" applyFont="1" applyFill="1" applyBorder="1" applyAlignment="1" applyProtection="1">
      <alignment horizontal="center" vertical="center" shrinkToFit="1"/>
      <protection locked="0"/>
    </xf>
    <xf numFmtId="178" fontId="53" fillId="4" borderId="82" xfId="48" applyNumberFormat="1" applyFont="1" applyFill="1" applyBorder="1" applyAlignment="1" applyProtection="1">
      <alignment horizontal="center" vertical="center" shrinkToFit="1"/>
      <protection locked="0"/>
    </xf>
    <xf numFmtId="178" fontId="53" fillId="4" borderId="68" xfId="48" applyNumberFormat="1" applyFont="1" applyFill="1" applyBorder="1" applyAlignment="1" applyProtection="1">
      <alignment horizontal="center" vertical="center" shrinkToFit="1"/>
      <protection locked="0"/>
    </xf>
    <xf numFmtId="0" fontId="53" fillId="33" borderId="6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10</xdr:row>
      <xdr:rowOff>85725</xdr:rowOff>
    </xdr:from>
    <xdr:to>
      <xdr:col>43</xdr:col>
      <xdr:colOff>57150</xdr:colOff>
      <xdr:row>10</xdr:row>
      <xdr:rowOff>85725</xdr:rowOff>
    </xdr:to>
    <xdr:sp>
      <xdr:nvSpPr>
        <xdr:cNvPr id="1" name="直線矢印コネクタ 1"/>
        <xdr:cNvSpPr>
          <a:spLocks/>
        </xdr:cNvSpPr>
      </xdr:nvSpPr>
      <xdr:spPr>
        <a:xfrm>
          <a:off x="3533775" y="1781175"/>
          <a:ext cx="20955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</xdr:colOff>
      <xdr:row>13</xdr:row>
      <xdr:rowOff>0</xdr:rowOff>
    </xdr:from>
    <xdr:to>
      <xdr:col>43</xdr:col>
      <xdr:colOff>57150</xdr:colOff>
      <xdr:row>13</xdr:row>
      <xdr:rowOff>0</xdr:rowOff>
    </xdr:to>
    <xdr:sp>
      <xdr:nvSpPr>
        <xdr:cNvPr id="2" name="直線矢印コネクタ 2"/>
        <xdr:cNvSpPr>
          <a:spLocks/>
        </xdr:cNvSpPr>
      </xdr:nvSpPr>
      <xdr:spPr>
        <a:xfrm>
          <a:off x="3533775" y="2143125"/>
          <a:ext cx="20955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19050</xdr:colOff>
      <xdr:row>10</xdr:row>
      <xdr:rowOff>85725</xdr:rowOff>
    </xdr:from>
    <xdr:to>
      <xdr:col>43</xdr:col>
      <xdr:colOff>57150</xdr:colOff>
      <xdr:row>10</xdr:row>
      <xdr:rowOff>85725</xdr:rowOff>
    </xdr:to>
    <xdr:sp>
      <xdr:nvSpPr>
        <xdr:cNvPr id="1" name="直線矢印コネクタ 1"/>
        <xdr:cNvSpPr>
          <a:spLocks/>
        </xdr:cNvSpPr>
      </xdr:nvSpPr>
      <xdr:spPr>
        <a:xfrm>
          <a:off x="3533775" y="1781175"/>
          <a:ext cx="20955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</xdr:colOff>
      <xdr:row>13</xdr:row>
      <xdr:rowOff>0</xdr:rowOff>
    </xdr:from>
    <xdr:to>
      <xdr:col>43</xdr:col>
      <xdr:colOff>57150</xdr:colOff>
      <xdr:row>13</xdr:row>
      <xdr:rowOff>0</xdr:rowOff>
    </xdr:to>
    <xdr:sp>
      <xdr:nvSpPr>
        <xdr:cNvPr id="2" name="直線矢印コネクタ 2"/>
        <xdr:cNvSpPr>
          <a:spLocks/>
        </xdr:cNvSpPr>
      </xdr:nvSpPr>
      <xdr:spPr>
        <a:xfrm>
          <a:off x="3533775" y="2143125"/>
          <a:ext cx="20955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61</xdr:col>
      <xdr:colOff>38100</xdr:colOff>
      <xdr:row>0</xdr:row>
      <xdr:rowOff>180975</xdr:rowOff>
    </xdr:from>
    <xdr:to>
      <xdr:col>74</xdr:col>
      <xdr:colOff>47625</xdr:colOff>
      <xdr:row>2</xdr:row>
      <xdr:rowOff>66675</xdr:rowOff>
    </xdr:to>
    <xdr:sp>
      <xdr:nvSpPr>
        <xdr:cNvPr id="3" name="Rectangle 1"/>
        <xdr:cNvSpPr>
          <a:spLocks/>
        </xdr:cNvSpPr>
      </xdr:nvSpPr>
      <xdr:spPr>
        <a:xfrm>
          <a:off x="5267325" y="180975"/>
          <a:ext cx="1276350" cy="361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63</xdr:col>
      <xdr:colOff>47625</xdr:colOff>
      <xdr:row>2</xdr:row>
      <xdr:rowOff>38100</xdr:rowOff>
    </xdr:from>
    <xdr:to>
      <xdr:col>74</xdr:col>
      <xdr:colOff>57150</xdr:colOff>
      <xdr:row>4</xdr:row>
      <xdr:rowOff>95250</xdr:rowOff>
    </xdr:to>
    <xdr:sp>
      <xdr:nvSpPr>
        <xdr:cNvPr id="4" name="円/楕円 3"/>
        <xdr:cNvSpPr>
          <a:spLocks/>
        </xdr:cNvSpPr>
      </xdr:nvSpPr>
      <xdr:spPr>
        <a:xfrm>
          <a:off x="5448300" y="514350"/>
          <a:ext cx="1104900" cy="3714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72"/>
  <sheetViews>
    <sheetView tabSelected="1" view="pageBreakPreview" zoomScaleSheetLayoutView="100" zoomScalePageLayoutView="0" workbookViewId="0" topLeftCell="A1">
      <selection activeCell="AC8" sqref="AC8"/>
    </sheetView>
  </sheetViews>
  <sheetFormatPr defaultColWidth="1.28515625" defaultRowHeight="15" customHeight="1"/>
  <cols>
    <col min="1" max="70" width="1.28515625" style="1" customWidth="1"/>
    <col min="71" max="71" width="2.421875" style="1" bestFit="1" customWidth="1"/>
    <col min="72" max="72" width="2.421875" style="1" customWidth="1"/>
    <col min="73" max="78" width="1.28515625" style="1" customWidth="1"/>
    <col min="79" max="79" width="3.421875" style="1" bestFit="1" customWidth="1"/>
    <col min="80" max="80" width="9.421875" style="10" customWidth="1"/>
    <col min="81" max="81" width="25.421875" style="10" customWidth="1"/>
    <col min="82" max="83" width="7.421875" style="10" customWidth="1"/>
    <col min="84" max="16384" width="1.28515625" style="1" customWidth="1"/>
  </cols>
  <sheetData>
    <row r="1" spans="1:75" ht="15" customHeight="1">
      <c r="A1" s="10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J1" s="109" t="s">
        <v>40</v>
      </c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</row>
    <row r="2" spans="1:78" ht="22.5" customHeight="1">
      <c r="A2" s="227" t="s">
        <v>66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4"/>
      <c r="BY2" s="24"/>
      <c r="BZ2" s="24"/>
    </row>
    <row r="3" spans="1:83" s="6" customFormat="1" ht="6.75" customHeight="1">
      <c r="A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CB3" s="10"/>
      <c r="CC3" s="10"/>
      <c r="CD3" s="10"/>
      <c r="CE3" s="10"/>
    </row>
    <row r="4" spans="1:83" s="6" customFormat="1" ht="18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7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9"/>
      <c r="AN4" s="47" t="s">
        <v>13</v>
      </c>
      <c r="AO4" s="47"/>
      <c r="AP4" s="47"/>
      <c r="AQ4" s="47"/>
      <c r="AR4" s="47"/>
      <c r="AS4" s="47"/>
      <c r="AT4" s="47"/>
      <c r="AU4" s="47"/>
      <c r="AV4" s="47"/>
      <c r="AW4" s="57" t="s">
        <v>62</v>
      </c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9"/>
      <c r="CB4" s="10"/>
      <c r="CC4" s="10"/>
      <c r="CD4" s="10"/>
      <c r="CE4" s="10"/>
    </row>
    <row r="5" spans="1:83" s="6" customFormat="1" ht="18" customHeight="1">
      <c r="A5" s="60" t="s">
        <v>63</v>
      </c>
      <c r="B5" s="61"/>
      <c r="C5" s="61"/>
      <c r="D5" s="61"/>
      <c r="E5" s="61"/>
      <c r="F5" s="61"/>
      <c r="G5" s="61"/>
      <c r="H5" s="61"/>
      <c r="I5" s="62"/>
      <c r="J5" s="5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9"/>
      <c r="AN5" s="60" t="s">
        <v>39</v>
      </c>
      <c r="AO5" s="61"/>
      <c r="AP5" s="61"/>
      <c r="AQ5" s="61"/>
      <c r="AR5" s="61"/>
      <c r="AS5" s="61"/>
      <c r="AT5" s="61"/>
      <c r="AU5" s="61"/>
      <c r="AV5" s="62"/>
      <c r="AW5" s="57"/>
      <c r="AX5" s="58"/>
      <c r="AY5" s="58"/>
      <c r="AZ5" s="58"/>
      <c r="BA5" s="58"/>
      <c r="BB5" s="58"/>
      <c r="BC5" s="58"/>
      <c r="BD5" s="58"/>
      <c r="BE5" s="61" t="s">
        <v>2</v>
      </c>
      <c r="BF5" s="61"/>
      <c r="BG5" s="61"/>
      <c r="BH5" s="62"/>
      <c r="BI5" s="26"/>
      <c r="BJ5" s="26"/>
      <c r="BK5" s="26" t="s">
        <v>64</v>
      </c>
      <c r="BM5" s="26"/>
      <c r="BN5" s="26"/>
      <c r="BQ5" s="28"/>
      <c r="BR5" s="28"/>
      <c r="BS5" s="28"/>
      <c r="BT5" s="28"/>
      <c r="BU5" s="28"/>
      <c r="BV5" s="28"/>
      <c r="BW5" s="28"/>
      <c r="BX5" s="8"/>
      <c r="BY5" s="8"/>
      <c r="BZ5" s="8"/>
      <c r="CB5" s="10"/>
      <c r="CC5" s="10"/>
      <c r="CD5" s="10"/>
      <c r="CE5" s="10"/>
    </row>
    <row r="6" ht="3.75" customHeight="1">
      <c r="A6" s="3"/>
    </row>
    <row r="7" spans="1:83" s="6" customFormat="1" ht="15" customHeight="1">
      <c r="A7" s="23" t="s">
        <v>49</v>
      </c>
      <c r="B7" s="8"/>
      <c r="C7" s="68"/>
      <c r="D7" s="69"/>
      <c r="E7" s="69"/>
      <c r="F7" s="70"/>
      <c r="G7" s="228" t="s">
        <v>50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7"/>
      <c r="AD7" s="63" t="s">
        <v>38</v>
      </c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CB7" s="10"/>
      <c r="CC7" s="10"/>
      <c r="CD7" s="10"/>
      <c r="CE7" s="10"/>
    </row>
    <row r="8" ht="15" customHeight="1">
      <c r="A8" s="3"/>
    </row>
    <row r="9" spans="1:13" ht="15" customHeight="1">
      <c r="A9" s="3" t="s">
        <v>1</v>
      </c>
      <c r="M9" s="32" t="s">
        <v>78</v>
      </c>
    </row>
    <row r="10" ht="4.5" customHeight="1" thickBot="1">
      <c r="A10" s="3"/>
    </row>
    <row r="11" spans="4:69" s="10" customFormat="1" ht="15" customHeight="1" thickBot="1">
      <c r="D11" s="65"/>
      <c r="E11" s="66"/>
      <c r="F11" s="67"/>
      <c r="G11" s="42" t="s">
        <v>67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S11" s="71" t="s">
        <v>65</v>
      </c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44"/>
      <c r="BK11" s="45"/>
      <c r="BL11" s="45"/>
      <c r="BM11" s="45"/>
      <c r="BN11" s="45"/>
      <c r="BO11" s="45"/>
      <c r="BP11" s="45"/>
      <c r="BQ11" s="46"/>
    </row>
    <row r="12" spans="7:72" s="15" customFormat="1" ht="5.25" customHeight="1"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8"/>
      <c r="BK12" s="18"/>
      <c r="BL12" s="18"/>
      <c r="BM12" s="18"/>
      <c r="BN12" s="18"/>
      <c r="BO12" s="18"/>
      <c r="BP12" s="18"/>
      <c r="BQ12" s="18"/>
      <c r="BR12" s="19"/>
      <c r="BS12" s="19"/>
      <c r="BT12" s="19"/>
    </row>
    <row r="13" spans="4:69" s="10" customFormat="1" ht="15" customHeight="1">
      <c r="D13" s="65"/>
      <c r="E13" s="66"/>
      <c r="F13" s="67"/>
      <c r="G13" s="42" t="s">
        <v>68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S13" s="112" t="s">
        <v>37</v>
      </c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4"/>
    </row>
    <row r="14" spans="4:82" s="10" customFormat="1" ht="15" customHeight="1">
      <c r="D14" s="199"/>
      <c r="E14" s="200"/>
      <c r="F14" s="201"/>
      <c r="G14" s="42" t="s">
        <v>69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S14" s="115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7"/>
      <c r="BY14" s="15"/>
      <c r="BZ14" s="15"/>
      <c r="CA14" s="15"/>
      <c r="CB14" s="15"/>
      <c r="CC14" s="15"/>
      <c r="CD14" s="15"/>
    </row>
    <row r="15" spans="77:82" s="10" customFormat="1" ht="15" customHeight="1">
      <c r="BY15" s="15"/>
      <c r="BZ15" s="15"/>
      <c r="CA15" s="55"/>
      <c r="CB15" s="55"/>
      <c r="CC15" s="55"/>
      <c r="CD15" s="55"/>
    </row>
    <row r="16" ht="15" customHeight="1">
      <c r="A16" s="3" t="s">
        <v>36</v>
      </c>
    </row>
    <row r="17" spans="1:5" ht="15" customHeight="1">
      <c r="A17" s="3"/>
      <c r="E17" s="1" t="s">
        <v>84</v>
      </c>
    </row>
    <row r="18" spans="1:69" ht="15" customHeight="1">
      <c r="A18" s="3"/>
      <c r="E18" s="38" t="s">
        <v>83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</row>
    <row r="19" spans="1:81" ht="4.5" customHeight="1">
      <c r="A19" s="3"/>
      <c r="CB19" s="234"/>
      <c r="CC19" s="236"/>
    </row>
    <row r="20" spans="1:81" ht="4.5" customHeight="1" thickBot="1">
      <c r="A20" s="3"/>
      <c r="CB20" s="234"/>
      <c r="CC20" s="236"/>
    </row>
    <row r="21" spans="1:81" s="10" customFormat="1" ht="15" customHeight="1">
      <c r="A21" s="14"/>
      <c r="C21" s="145" t="s">
        <v>33</v>
      </c>
      <c r="D21" s="146"/>
      <c r="E21" s="146"/>
      <c r="F21" s="146"/>
      <c r="G21" s="146"/>
      <c r="H21" s="147"/>
      <c r="I21" s="145" t="s">
        <v>32</v>
      </c>
      <c r="J21" s="146"/>
      <c r="K21" s="146"/>
      <c r="L21" s="146"/>
      <c r="M21" s="146"/>
      <c r="N21" s="147"/>
      <c r="O21" s="145" t="s">
        <v>58</v>
      </c>
      <c r="P21" s="146"/>
      <c r="Q21" s="146"/>
      <c r="R21" s="146"/>
      <c r="S21" s="146"/>
      <c r="T21" s="147"/>
      <c r="U21" s="74" t="s">
        <v>59</v>
      </c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6"/>
      <c r="BG21" s="35"/>
      <c r="BH21" s="35"/>
      <c r="BI21" s="264" t="s">
        <v>85</v>
      </c>
      <c r="BJ21" s="110"/>
      <c r="BK21" s="110"/>
      <c r="BL21" s="110"/>
      <c r="BM21" s="110"/>
      <c r="BN21" s="110"/>
      <c r="BO21" s="110"/>
      <c r="BP21" s="110"/>
      <c r="BQ21" s="110"/>
      <c r="BR21" s="160"/>
      <c r="CB21" s="235"/>
      <c r="CC21" s="237"/>
    </row>
    <row r="22" spans="3:81" s="10" customFormat="1" ht="15" customHeight="1" thickBot="1">
      <c r="C22" s="148"/>
      <c r="D22" s="149"/>
      <c r="E22" s="149"/>
      <c r="F22" s="149"/>
      <c r="G22" s="149"/>
      <c r="H22" s="150"/>
      <c r="I22" s="148"/>
      <c r="J22" s="149"/>
      <c r="K22" s="149"/>
      <c r="L22" s="149"/>
      <c r="M22" s="149"/>
      <c r="N22" s="150"/>
      <c r="O22" s="148"/>
      <c r="P22" s="149"/>
      <c r="Q22" s="149"/>
      <c r="R22" s="149"/>
      <c r="S22" s="149"/>
      <c r="T22" s="150"/>
      <c r="U22" s="99" t="s">
        <v>3</v>
      </c>
      <c r="V22" s="79"/>
      <c r="W22" s="79"/>
      <c r="X22" s="79"/>
      <c r="Y22" s="79"/>
      <c r="Z22" s="98"/>
      <c r="AA22" s="78" t="s">
        <v>4</v>
      </c>
      <c r="AB22" s="79"/>
      <c r="AC22" s="79"/>
      <c r="AD22" s="79"/>
      <c r="AE22" s="79"/>
      <c r="AF22" s="98"/>
      <c r="AG22" s="78" t="s">
        <v>5</v>
      </c>
      <c r="AH22" s="79"/>
      <c r="AI22" s="79"/>
      <c r="AJ22" s="79"/>
      <c r="AK22" s="79"/>
      <c r="AL22" s="98"/>
      <c r="AM22" s="78" t="s">
        <v>6</v>
      </c>
      <c r="AN22" s="79"/>
      <c r="AO22" s="79"/>
      <c r="AP22" s="79"/>
      <c r="AQ22" s="79"/>
      <c r="AR22" s="98"/>
      <c r="AS22" s="78" t="s">
        <v>7</v>
      </c>
      <c r="AT22" s="79"/>
      <c r="AU22" s="79"/>
      <c r="AV22" s="79"/>
      <c r="AW22" s="79"/>
      <c r="AX22" s="79"/>
      <c r="AY22" s="78" t="s">
        <v>8</v>
      </c>
      <c r="AZ22" s="79"/>
      <c r="BA22" s="79"/>
      <c r="BB22" s="79"/>
      <c r="BC22" s="79"/>
      <c r="BD22" s="80"/>
      <c r="BG22" s="36"/>
      <c r="BH22" s="36"/>
      <c r="BI22" s="280">
        <f>SUM(AY36:BD36)</f>
        <v>0</v>
      </c>
      <c r="BJ22" s="281"/>
      <c r="BK22" s="281"/>
      <c r="BL22" s="281"/>
      <c r="BM22" s="281"/>
      <c r="BN22" s="281"/>
      <c r="BO22" s="281"/>
      <c r="BP22" s="281"/>
      <c r="BQ22" s="281"/>
      <c r="BR22" s="282"/>
      <c r="CB22" s="30" t="s">
        <v>73</v>
      </c>
      <c r="CC22" s="30" t="s">
        <v>71</v>
      </c>
    </row>
    <row r="23" spans="3:81" s="10" customFormat="1" ht="15" customHeight="1" thickBot="1">
      <c r="C23" s="151"/>
      <c r="D23" s="152"/>
      <c r="E23" s="152"/>
      <c r="F23" s="152"/>
      <c r="G23" s="152"/>
      <c r="H23" s="153"/>
      <c r="I23" s="151"/>
      <c r="J23" s="152"/>
      <c r="K23" s="152"/>
      <c r="L23" s="152"/>
      <c r="M23" s="152"/>
      <c r="N23" s="153"/>
      <c r="O23" s="151"/>
      <c r="P23" s="152"/>
      <c r="Q23" s="152"/>
      <c r="R23" s="152"/>
      <c r="S23" s="152"/>
      <c r="T23" s="153"/>
      <c r="U23" s="244" t="s">
        <v>80</v>
      </c>
      <c r="V23" s="231"/>
      <c r="W23" s="242" t="s">
        <v>81</v>
      </c>
      <c r="X23" s="242"/>
      <c r="Y23" s="230" t="s">
        <v>82</v>
      </c>
      <c r="Z23" s="243"/>
      <c r="AA23" s="214" t="s">
        <v>80</v>
      </c>
      <c r="AB23" s="209"/>
      <c r="AC23" s="230" t="s">
        <v>81</v>
      </c>
      <c r="AD23" s="231"/>
      <c r="AE23" s="209" t="s">
        <v>82</v>
      </c>
      <c r="AF23" s="210"/>
      <c r="AG23" s="214" t="s">
        <v>80</v>
      </c>
      <c r="AH23" s="209"/>
      <c r="AI23" s="230" t="s">
        <v>81</v>
      </c>
      <c r="AJ23" s="242"/>
      <c r="AK23" s="230" t="s">
        <v>82</v>
      </c>
      <c r="AL23" s="243"/>
      <c r="AM23" s="214" t="s">
        <v>80</v>
      </c>
      <c r="AN23" s="209"/>
      <c r="AO23" s="230" t="s">
        <v>81</v>
      </c>
      <c r="AP23" s="231"/>
      <c r="AQ23" s="209" t="s">
        <v>82</v>
      </c>
      <c r="AR23" s="210"/>
      <c r="AS23" s="214" t="s">
        <v>80</v>
      </c>
      <c r="AT23" s="209"/>
      <c r="AU23" s="230" t="s">
        <v>81</v>
      </c>
      <c r="AV23" s="231"/>
      <c r="AW23" s="209" t="s">
        <v>82</v>
      </c>
      <c r="AX23" s="210"/>
      <c r="AY23" s="214" t="s">
        <v>80</v>
      </c>
      <c r="AZ23" s="209"/>
      <c r="BA23" s="230" t="s">
        <v>81</v>
      </c>
      <c r="BB23" s="231"/>
      <c r="BC23" s="209" t="s">
        <v>82</v>
      </c>
      <c r="BD23" s="215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CB23" s="30"/>
      <c r="CC23" s="30"/>
    </row>
    <row r="24" spans="3:81" s="10" customFormat="1" ht="13.5" customHeight="1">
      <c r="C24" s="81" t="s">
        <v>20</v>
      </c>
      <c r="D24" s="82"/>
      <c r="E24" s="82"/>
      <c r="F24" s="82"/>
      <c r="G24" s="82"/>
      <c r="H24" s="82"/>
      <c r="I24" s="83"/>
      <c r="J24" s="84"/>
      <c r="K24" s="84"/>
      <c r="L24" s="84"/>
      <c r="M24" s="84"/>
      <c r="N24" s="85"/>
      <c r="O24" s="51"/>
      <c r="P24" s="51"/>
      <c r="Q24" s="51"/>
      <c r="R24" s="51"/>
      <c r="S24" s="51"/>
      <c r="T24" s="51"/>
      <c r="U24" s="245"/>
      <c r="V24" s="246"/>
      <c r="W24" s="246"/>
      <c r="X24" s="246"/>
      <c r="Y24" s="246"/>
      <c r="Z24" s="247"/>
      <c r="AA24" s="245"/>
      <c r="AB24" s="246"/>
      <c r="AC24" s="246"/>
      <c r="AD24" s="246"/>
      <c r="AE24" s="246"/>
      <c r="AF24" s="247"/>
      <c r="AG24" s="245"/>
      <c r="AH24" s="246"/>
      <c r="AI24" s="246"/>
      <c r="AJ24" s="246"/>
      <c r="AK24" s="246"/>
      <c r="AL24" s="247"/>
      <c r="AM24" s="245"/>
      <c r="AN24" s="246"/>
      <c r="AO24" s="246"/>
      <c r="AP24" s="246"/>
      <c r="AQ24" s="246"/>
      <c r="AR24" s="247"/>
      <c r="AS24" s="245"/>
      <c r="AT24" s="246"/>
      <c r="AU24" s="246"/>
      <c r="AV24" s="246"/>
      <c r="AW24" s="246"/>
      <c r="AX24" s="249"/>
      <c r="AY24" s="245">
        <f>SUM(U24+AA24+AG24+AM24+AS24)</f>
        <v>0</v>
      </c>
      <c r="AZ24" s="246"/>
      <c r="BA24" s="246">
        <f>SUM(W24+AC24+AI24+AO24+AU24)</f>
        <v>0</v>
      </c>
      <c r="BB24" s="246"/>
      <c r="BC24" s="246">
        <f>SUM(Y24+AE24+AK24+AQ24+AW24)</f>
        <v>0</v>
      </c>
      <c r="BD24" s="247"/>
      <c r="BG24" s="36"/>
      <c r="BH24" s="36"/>
      <c r="BI24" s="264" t="s">
        <v>16</v>
      </c>
      <c r="BJ24" s="110"/>
      <c r="BK24" s="110"/>
      <c r="BL24" s="110"/>
      <c r="BM24" s="110"/>
      <c r="BN24" s="110"/>
      <c r="BO24" s="110"/>
      <c r="BP24" s="110"/>
      <c r="BQ24" s="110"/>
      <c r="BR24" s="160"/>
      <c r="CB24" s="31" t="s">
        <v>74</v>
      </c>
      <c r="CC24" s="30" t="s">
        <v>72</v>
      </c>
    </row>
    <row r="25" spans="3:81" s="10" customFormat="1" ht="13.5" customHeight="1">
      <c r="C25" s="52" t="s">
        <v>21</v>
      </c>
      <c r="D25" s="53"/>
      <c r="E25" s="53"/>
      <c r="F25" s="53"/>
      <c r="G25" s="53"/>
      <c r="H25" s="53"/>
      <c r="I25" s="86"/>
      <c r="J25" s="87"/>
      <c r="K25" s="87"/>
      <c r="L25" s="87"/>
      <c r="M25" s="87"/>
      <c r="N25" s="88"/>
      <c r="O25" s="73"/>
      <c r="P25" s="73"/>
      <c r="Q25" s="73"/>
      <c r="R25" s="73"/>
      <c r="S25" s="73"/>
      <c r="T25" s="73"/>
      <c r="U25" s="106"/>
      <c r="V25" s="107"/>
      <c r="W25" s="107"/>
      <c r="X25" s="107"/>
      <c r="Y25" s="107"/>
      <c r="Z25" s="108"/>
      <c r="AA25" s="106"/>
      <c r="AB25" s="107"/>
      <c r="AC25" s="107"/>
      <c r="AD25" s="107"/>
      <c r="AE25" s="107"/>
      <c r="AF25" s="108"/>
      <c r="AG25" s="106"/>
      <c r="AH25" s="107"/>
      <c r="AI25" s="107"/>
      <c r="AJ25" s="107"/>
      <c r="AK25" s="107"/>
      <c r="AL25" s="108"/>
      <c r="AM25" s="106"/>
      <c r="AN25" s="107"/>
      <c r="AO25" s="107"/>
      <c r="AP25" s="107"/>
      <c r="AQ25" s="107"/>
      <c r="AR25" s="108"/>
      <c r="AS25" s="106"/>
      <c r="AT25" s="107"/>
      <c r="AU25" s="107"/>
      <c r="AV25" s="107"/>
      <c r="AW25" s="107"/>
      <c r="AX25" s="250"/>
      <c r="AY25" s="106">
        <f aca="true" t="shared" si="0" ref="AY25:AY35">SUM(U25+AA25+AG25+AM25+AS25)</f>
        <v>0</v>
      </c>
      <c r="AZ25" s="107"/>
      <c r="BA25" s="107">
        <f aca="true" t="shared" si="1" ref="BA25:BA35">SUM(W25+AC25+AI25+AO25+AU25)</f>
        <v>0</v>
      </c>
      <c r="BB25" s="107"/>
      <c r="BC25" s="107">
        <f aca="true" t="shared" si="2" ref="BC25:BC35">SUM(Y25+AE25+AK25+AQ25+AW25)</f>
        <v>0</v>
      </c>
      <c r="BD25" s="108"/>
      <c r="BG25" s="15"/>
      <c r="BH25" s="15"/>
      <c r="BI25" s="265" t="e">
        <f>ROUND((CB27*2+CB28*3+CB29*4+CB30*5+CB31*6)/BI22,1)</f>
        <v>#DIV/0!</v>
      </c>
      <c r="BJ25" s="266"/>
      <c r="BK25" s="266"/>
      <c r="BL25" s="266"/>
      <c r="BM25" s="266"/>
      <c r="BN25" s="266"/>
      <c r="BO25" s="266"/>
      <c r="BP25" s="266"/>
      <c r="BQ25" s="266"/>
      <c r="BR25" s="267"/>
      <c r="CB25" s="31" t="s">
        <v>75</v>
      </c>
      <c r="CC25" s="30" t="s">
        <v>76</v>
      </c>
    </row>
    <row r="26" spans="3:70" s="10" customFormat="1" ht="13.5" customHeight="1">
      <c r="C26" s="52" t="s">
        <v>22</v>
      </c>
      <c r="D26" s="53"/>
      <c r="E26" s="53"/>
      <c r="F26" s="53"/>
      <c r="G26" s="53"/>
      <c r="H26" s="53"/>
      <c r="I26" s="86"/>
      <c r="J26" s="87"/>
      <c r="K26" s="87"/>
      <c r="L26" s="87"/>
      <c r="M26" s="87"/>
      <c r="N26" s="88"/>
      <c r="O26" s="73"/>
      <c r="P26" s="73"/>
      <c r="Q26" s="73"/>
      <c r="R26" s="73"/>
      <c r="S26" s="73"/>
      <c r="T26" s="73"/>
      <c r="U26" s="106"/>
      <c r="V26" s="107"/>
      <c r="W26" s="107"/>
      <c r="X26" s="107"/>
      <c r="Y26" s="107"/>
      <c r="Z26" s="108"/>
      <c r="AA26" s="106"/>
      <c r="AB26" s="107"/>
      <c r="AC26" s="107"/>
      <c r="AD26" s="107"/>
      <c r="AE26" s="107"/>
      <c r="AF26" s="108"/>
      <c r="AG26" s="106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8"/>
      <c r="AS26" s="106"/>
      <c r="AT26" s="107"/>
      <c r="AU26" s="107"/>
      <c r="AV26" s="107"/>
      <c r="AW26" s="107"/>
      <c r="AX26" s="250"/>
      <c r="AY26" s="106">
        <f t="shared" si="0"/>
        <v>0</v>
      </c>
      <c r="AZ26" s="107"/>
      <c r="BA26" s="107">
        <f t="shared" si="1"/>
        <v>0</v>
      </c>
      <c r="BB26" s="107"/>
      <c r="BC26" s="107">
        <f t="shared" si="2"/>
        <v>0</v>
      </c>
      <c r="BD26" s="108"/>
      <c r="BG26" s="35"/>
      <c r="BH26" s="35"/>
      <c r="BI26" s="268"/>
      <c r="BJ26" s="269"/>
      <c r="BK26" s="269"/>
      <c r="BL26" s="269"/>
      <c r="BM26" s="269"/>
      <c r="BN26" s="269"/>
      <c r="BO26" s="269"/>
      <c r="BP26" s="269"/>
      <c r="BQ26" s="269"/>
      <c r="BR26" s="270"/>
    </row>
    <row r="27" spans="3:80" s="10" customFormat="1" ht="13.5" customHeight="1" thickBot="1">
      <c r="C27" s="52" t="s">
        <v>23</v>
      </c>
      <c r="D27" s="53"/>
      <c r="E27" s="53"/>
      <c r="F27" s="53"/>
      <c r="G27" s="53"/>
      <c r="H27" s="53"/>
      <c r="I27" s="86"/>
      <c r="J27" s="87"/>
      <c r="K27" s="87"/>
      <c r="L27" s="87"/>
      <c r="M27" s="87"/>
      <c r="N27" s="88"/>
      <c r="O27" s="73"/>
      <c r="P27" s="73"/>
      <c r="Q27" s="73"/>
      <c r="R27" s="73"/>
      <c r="S27" s="73"/>
      <c r="T27" s="73"/>
      <c r="U27" s="106"/>
      <c r="V27" s="107"/>
      <c r="W27" s="107"/>
      <c r="X27" s="107"/>
      <c r="Y27" s="107"/>
      <c r="Z27" s="108"/>
      <c r="AA27" s="106"/>
      <c r="AB27" s="107"/>
      <c r="AC27" s="107"/>
      <c r="AD27" s="107"/>
      <c r="AE27" s="107"/>
      <c r="AF27" s="108"/>
      <c r="AG27" s="106"/>
      <c r="AH27" s="107"/>
      <c r="AI27" s="107"/>
      <c r="AJ27" s="107"/>
      <c r="AK27" s="107"/>
      <c r="AL27" s="108"/>
      <c r="AM27" s="106"/>
      <c r="AN27" s="107"/>
      <c r="AO27" s="107"/>
      <c r="AP27" s="107"/>
      <c r="AQ27" s="107"/>
      <c r="AR27" s="108"/>
      <c r="AS27" s="106"/>
      <c r="AT27" s="107"/>
      <c r="AU27" s="107"/>
      <c r="AV27" s="107"/>
      <c r="AW27" s="107"/>
      <c r="AX27" s="250"/>
      <c r="AY27" s="106">
        <f t="shared" si="0"/>
        <v>0</v>
      </c>
      <c r="AZ27" s="107"/>
      <c r="BA27" s="107">
        <f t="shared" si="1"/>
        <v>0</v>
      </c>
      <c r="BB27" s="107"/>
      <c r="BC27" s="107">
        <f t="shared" si="2"/>
        <v>0</v>
      </c>
      <c r="BD27" s="108"/>
      <c r="BG27" s="37"/>
      <c r="BH27" s="37"/>
      <c r="BI27" s="271"/>
      <c r="BJ27" s="272"/>
      <c r="BK27" s="272"/>
      <c r="BL27" s="272"/>
      <c r="BM27" s="272"/>
      <c r="BN27" s="272"/>
      <c r="BO27" s="272"/>
      <c r="BP27" s="272"/>
      <c r="BQ27" s="272"/>
      <c r="BR27" s="273"/>
      <c r="CB27" s="39">
        <f>SUM(U36:Z36)</f>
        <v>0</v>
      </c>
    </row>
    <row r="28" spans="3:80" s="10" customFormat="1" ht="13.5" customHeight="1" thickBot="1">
      <c r="C28" s="52" t="s">
        <v>24</v>
      </c>
      <c r="D28" s="53"/>
      <c r="E28" s="53"/>
      <c r="F28" s="53"/>
      <c r="G28" s="53"/>
      <c r="H28" s="53"/>
      <c r="I28" s="86"/>
      <c r="J28" s="87"/>
      <c r="K28" s="87"/>
      <c r="L28" s="87"/>
      <c r="M28" s="87"/>
      <c r="N28" s="88"/>
      <c r="O28" s="73"/>
      <c r="P28" s="73"/>
      <c r="Q28" s="73"/>
      <c r="R28" s="73"/>
      <c r="S28" s="73"/>
      <c r="T28" s="73"/>
      <c r="U28" s="106"/>
      <c r="V28" s="107"/>
      <c r="W28" s="107"/>
      <c r="X28" s="107"/>
      <c r="Y28" s="107"/>
      <c r="Z28" s="108"/>
      <c r="AA28" s="106"/>
      <c r="AB28" s="107"/>
      <c r="AC28" s="107"/>
      <c r="AD28" s="107"/>
      <c r="AE28" s="107"/>
      <c r="AF28" s="108"/>
      <c r="AG28" s="106"/>
      <c r="AH28" s="107"/>
      <c r="AI28" s="107"/>
      <c r="AJ28" s="107"/>
      <c r="AK28" s="107"/>
      <c r="AL28" s="108"/>
      <c r="AM28" s="106"/>
      <c r="AN28" s="107"/>
      <c r="AO28" s="107"/>
      <c r="AP28" s="107"/>
      <c r="AQ28" s="107"/>
      <c r="AR28" s="108"/>
      <c r="AS28" s="106"/>
      <c r="AT28" s="107"/>
      <c r="AU28" s="107"/>
      <c r="AV28" s="107"/>
      <c r="AW28" s="107"/>
      <c r="AX28" s="250"/>
      <c r="AY28" s="106">
        <f t="shared" si="0"/>
        <v>0</v>
      </c>
      <c r="AZ28" s="107"/>
      <c r="BA28" s="107">
        <f t="shared" si="1"/>
        <v>0</v>
      </c>
      <c r="BB28" s="107"/>
      <c r="BC28" s="107">
        <f t="shared" si="2"/>
        <v>0</v>
      </c>
      <c r="BD28" s="108"/>
      <c r="BG28" s="37"/>
      <c r="BH28" s="37"/>
      <c r="CB28" s="39">
        <f>SUM(AA36:AF36)</f>
        <v>0</v>
      </c>
    </row>
    <row r="29" spans="3:80" s="10" customFormat="1" ht="13.5" customHeight="1">
      <c r="C29" s="52" t="s">
        <v>25</v>
      </c>
      <c r="D29" s="53"/>
      <c r="E29" s="53"/>
      <c r="F29" s="53"/>
      <c r="G29" s="53"/>
      <c r="H29" s="53"/>
      <c r="I29" s="89"/>
      <c r="J29" s="90"/>
      <c r="K29" s="90"/>
      <c r="L29" s="90"/>
      <c r="M29" s="90"/>
      <c r="N29" s="91"/>
      <c r="O29" s="73"/>
      <c r="P29" s="73"/>
      <c r="Q29" s="73"/>
      <c r="R29" s="73"/>
      <c r="S29" s="73"/>
      <c r="T29" s="73"/>
      <c r="U29" s="106"/>
      <c r="V29" s="107"/>
      <c r="W29" s="107"/>
      <c r="X29" s="107"/>
      <c r="Y29" s="107"/>
      <c r="Z29" s="108"/>
      <c r="AA29" s="106"/>
      <c r="AB29" s="107"/>
      <c r="AC29" s="107"/>
      <c r="AD29" s="107"/>
      <c r="AE29" s="107"/>
      <c r="AF29" s="108"/>
      <c r="AG29" s="106"/>
      <c r="AH29" s="107"/>
      <c r="AI29" s="107"/>
      <c r="AJ29" s="107"/>
      <c r="AK29" s="107"/>
      <c r="AL29" s="108"/>
      <c r="AM29" s="106"/>
      <c r="AN29" s="107"/>
      <c r="AO29" s="107"/>
      <c r="AP29" s="107"/>
      <c r="AQ29" s="107"/>
      <c r="AR29" s="108"/>
      <c r="AS29" s="106"/>
      <c r="AT29" s="107"/>
      <c r="AU29" s="107"/>
      <c r="AV29" s="107"/>
      <c r="AW29" s="107"/>
      <c r="AX29" s="250"/>
      <c r="AY29" s="106">
        <f t="shared" si="0"/>
        <v>0</v>
      </c>
      <c r="AZ29" s="107"/>
      <c r="BA29" s="107">
        <f t="shared" si="1"/>
        <v>0</v>
      </c>
      <c r="BB29" s="107"/>
      <c r="BC29" s="107">
        <f t="shared" si="2"/>
        <v>0</v>
      </c>
      <c r="BD29" s="108"/>
      <c r="BI29" s="264" t="s">
        <v>34</v>
      </c>
      <c r="BJ29" s="110"/>
      <c r="BK29" s="110"/>
      <c r="BL29" s="110"/>
      <c r="BM29" s="110"/>
      <c r="BN29" s="110"/>
      <c r="BO29" s="110"/>
      <c r="BP29" s="110"/>
      <c r="BQ29" s="110"/>
      <c r="BR29" s="160"/>
      <c r="CB29" s="39">
        <f>SUM(AG36:AL36)</f>
        <v>0</v>
      </c>
    </row>
    <row r="30" spans="3:90" s="10" customFormat="1" ht="13.5" customHeight="1">
      <c r="C30" s="52" t="s">
        <v>26</v>
      </c>
      <c r="D30" s="53"/>
      <c r="E30" s="53"/>
      <c r="F30" s="53"/>
      <c r="G30" s="53"/>
      <c r="H30" s="53"/>
      <c r="I30" s="52"/>
      <c r="J30" s="53"/>
      <c r="K30" s="53"/>
      <c r="L30" s="53"/>
      <c r="M30" s="53"/>
      <c r="N30" s="53"/>
      <c r="O30" s="101"/>
      <c r="P30" s="73"/>
      <c r="Q30" s="73"/>
      <c r="R30" s="73"/>
      <c r="S30" s="73"/>
      <c r="T30" s="73"/>
      <c r="U30" s="106"/>
      <c r="V30" s="107"/>
      <c r="W30" s="107"/>
      <c r="X30" s="107"/>
      <c r="Y30" s="107"/>
      <c r="Z30" s="108"/>
      <c r="AA30" s="106"/>
      <c r="AB30" s="107"/>
      <c r="AC30" s="107"/>
      <c r="AD30" s="107"/>
      <c r="AE30" s="107"/>
      <c r="AF30" s="108"/>
      <c r="AG30" s="106"/>
      <c r="AH30" s="107"/>
      <c r="AI30" s="107"/>
      <c r="AJ30" s="107"/>
      <c r="AK30" s="107"/>
      <c r="AL30" s="108"/>
      <c r="AM30" s="106"/>
      <c r="AN30" s="107"/>
      <c r="AO30" s="107"/>
      <c r="AP30" s="107"/>
      <c r="AQ30" s="107"/>
      <c r="AR30" s="108"/>
      <c r="AS30" s="106"/>
      <c r="AT30" s="107"/>
      <c r="AU30" s="107"/>
      <c r="AV30" s="107"/>
      <c r="AW30" s="107"/>
      <c r="AX30" s="250"/>
      <c r="AY30" s="106">
        <f t="shared" si="0"/>
        <v>0</v>
      </c>
      <c r="AZ30" s="107"/>
      <c r="BA30" s="107">
        <f t="shared" si="1"/>
        <v>0</v>
      </c>
      <c r="BB30" s="107"/>
      <c r="BC30" s="107">
        <f t="shared" si="2"/>
        <v>0</v>
      </c>
      <c r="BD30" s="108"/>
      <c r="BI30" s="274" t="e">
        <f>ROUNDUP(BI22/O36,1)</f>
        <v>#DIV/0!</v>
      </c>
      <c r="BJ30" s="275"/>
      <c r="BK30" s="275"/>
      <c r="BL30" s="275"/>
      <c r="BM30" s="275"/>
      <c r="BN30" s="275"/>
      <c r="BO30" s="275"/>
      <c r="BP30" s="275"/>
      <c r="BQ30" s="275"/>
      <c r="BR30" s="276"/>
      <c r="CB30" s="39">
        <f>SUM(AM36:AR36)</f>
        <v>0</v>
      </c>
      <c r="CF30" s="1"/>
      <c r="CG30" s="1"/>
      <c r="CH30" s="1"/>
      <c r="CI30" s="1"/>
      <c r="CJ30" s="1"/>
      <c r="CK30" s="1"/>
      <c r="CL30" s="1"/>
    </row>
    <row r="31" spans="3:90" s="10" customFormat="1" ht="13.5" customHeight="1" thickBot="1">
      <c r="C31" s="52" t="s">
        <v>27</v>
      </c>
      <c r="D31" s="53"/>
      <c r="E31" s="53"/>
      <c r="F31" s="53"/>
      <c r="G31" s="53"/>
      <c r="H31" s="53"/>
      <c r="I31" s="52"/>
      <c r="J31" s="53"/>
      <c r="K31" s="53"/>
      <c r="L31" s="53"/>
      <c r="M31" s="53"/>
      <c r="N31" s="53"/>
      <c r="O31" s="101"/>
      <c r="P31" s="73"/>
      <c r="Q31" s="73"/>
      <c r="R31" s="73"/>
      <c r="S31" s="73"/>
      <c r="T31" s="73"/>
      <c r="U31" s="106"/>
      <c r="V31" s="107"/>
      <c r="W31" s="107"/>
      <c r="X31" s="107"/>
      <c r="Y31" s="107"/>
      <c r="Z31" s="108"/>
      <c r="AA31" s="106"/>
      <c r="AB31" s="107"/>
      <c r="AC31" s="107"/>
      <c r="AD31" s="107"/>
      <c r="AE31" s="107"/>
      <c r="AF31" s="108"/>
      <c r="AG31" s="106"/>
      <c r="AH31" s="107"/>
      <c r="AI31" s="107"/>
      <c r="AJ31" s="107"/>
      <c r="AK31" s="107"/>
      <c r="AL31" s="108"/>
      <c r="AM31" s="106"/>
      <c r="AN31" s="107"/>
      <c r="AO31" s="107"/>
      <c r="AP31" s="107"/>
      <c r="AQ31" s="107"/>
      <c r="AR31" s="108"/>
      <c r="AS31" s="106"/>
      <c r="AT31" s="107"/>
      <c r="AU31" s="107"/>
      <c r="AV31" s="107"/>
      <c r="AW31" s="107"/>
      <c r="AX31" s="250"/>
      <c r="AY31" s="106">
        <f t="shared" si="0"/>
        <v>0</v>
      </c>
      <c r="AZ31" s="107"/>
      <c r="BA31" s="107">
        <f t="shared" si="1"/>
        <v>0</v>
      </c>
      <c r="BB31" s="107"/>
      <c r="BC31" s="107">
        <f t="shared" si="2"/>
        <v>0</v>
      </c>
      <c r="BD31" s="108"/>
      <c r="BI31" s="277"/>
      <c r="BJ31" s="278"/>
      <c r="BK31" s="278"/>
      <c r="BL31" s="278"/>
      <c r="BM31" s="278"/>
      <c r="BN31" s="278"/>
      <c r="BO31" s="278"/>
      <c r="BP31" s="278"/>
      <c r="BQ31" s="278"/>
      <c r="BR31" s="279"/>
      <c r="CB31" s="39">
        <f>SUM(AS36:AX36)</f>
        <v>0</v>
      </c>
      <c r="CF31" s="1"/>
      <c r="CG31" s="1"/>
      <c r="CH31" s="1"/>
      <c r="CI31" s="1"/>
      <c r="CJ31" s="1"/>
      <c r="CK31" s="1"/>
      <c r="CL31" s="1"/>
    </row>
    <row r="32" spans="3:90" s="10" customFormat="1" ht="13.5" customHeight="1">
      <c r="C32" s="52" t="s">
        <v>28</v>
      </c>
      <c r="D32" s="53"/>
      <c r="E32" s="53"/>
      <c r="F32" s="53"/>
      <c r="G32" s="53"/>
      <c r="H32" s="53"/>
      <c r="I32" s="52"/>
      <c r="J32" s="53"/>
      <c r="K32" s="53"/>
      <c r="L32" s="53"/>
      <c r="M32" s="53"/>
      <c r="N32" s="53"/>
      <c r="O32" s="101"/>
      <c r="P32" s="73"/>
      <c r="Q32" s="73"/>
      <c r="R32" s="73"/>
      <c r="S32" s="73"/>
      <c r="T32" s="73"/>
      <c r="U32" s="106"/>
      <c r="V32" s="107"/>
      <c r="W32" s="107"/>
      <c r="X32" s="107"/>
      <c r="Y32" s="107"/>
      <c r="Z32" s="108"/>
      <c r="AA32" s="106"/>
      <c r="AB32" s="107"/>
      <c r="AC32" s="107"/>
      <c r="AD32" s="107"/>
      <c r="AE32" s="107"/>
      <c r="AF32" s="108"/>
      <c r="AG32" s="106"/>
      <c r="AH32" s="107"/>
      <c r="AI32" s="107"/>
      <c r="AJ32" s="107"/>
      <c r="AK32" s="107"/>
      <c r="AL32" s="108"/>
      <c r="AM32" s="106"/>
      <c r="AN32" s="107"/>
      <c r="AO32" s="107"/>
      <c r="AP32" s="107"/>
      <c r="AQ32" s="107"/>
      <c r="AR32" s="108"/>
      <c r="AS32" s="106"/>
      <c r="AT32" s="107"/>
      <c r="AU32" s="107"/>
      <c r="AV32" s="107"/>
      <c r="AW32" s="107"/>
      <c r="AX32" s="250"/>
      <c r="AY32" s="106">
        <f t="shared" si="0"/>
        <v>0</v>
      </c>
      <c r="AZ32" s="107"/>
      <c r="BA32" s="107">
        <f t="shared" si="1"/>
        <v>0</v>
      </c>
      <c r="BB32" s="107"/>
      <c r="BC32" s="107">
        <f t="shared" si="2"/>
        <v>0</v>
      </c>
      <c r="BD32" s="108"/>
      <c r="BF32" s="120" t="s">
        <v>55</v>
      </c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20"/>
      <c r="BY32" s="20"/>
      <c r="CB32" s="39" t="s">
        <v>93</v>
      </c>
      <c r="CC32" s="10" t="s">
        <v>94</v>
      </c>
      <c r="CF32" s="1"/>
      <c r="CG32" s="1"/>
      <c r="CH32" s="1"/>
      <c r="CI32" s="1"/>
      <c r="CJ32" s="1"/>
      <c r="CK32" s="1"/>
      <c r="CL32" s="1"/>
    </row>
    <row r="33" spans="3:90" s="10" customFormat="1" ht="13.5" customHeight="1">
      <c r="C33" s="52" t="s">
        <v>29</v>
      </c>
      <c r="D33" s="53"/>
      <c r="E33" s="53"/>
      <c r="F33" s="53"/>
      <c r="G33" s="53"/>
      <c r="H33" s="54"/>
      <c r="I33" s="52"/>
      <c r="J33" s="53"/>
      <c r="K33" s="53"/>
      <c r="L33" s="53"/>
      <c r="M33" s="53"/>
      <c r="N33" s="54"/>
      <c r="O33" s="101"/>
      <c r="P33" s="73"/>
      <c r="Q33" s="73"/>
      <c r="R33" s="73"/>
      <c r="S33" s="73"/>
      <c r="T33" s="73"/>
      <c r="U33" s="106"/>
      <c r="V33" s="107"/>
      <c r="W33" s="107"/>
      <c r="X33" s="107"/>
      <c r="Y33" s="107"/>
      <c r="Z33" s="108"/>
      <c r="AA33" s="106"/>
      <c r="AB33" s="107"/>
      <c r="AC33" s="107"/>
      <c r="AD33" s="107"/>
      <c r="AE33" s="107"/>
      <c r="AF33" s="108"/>
      <c r="AG33" s="106"/>
      <c r="AH33" s="107"/>
      <c r="AI33" s="107"/>
      <c r="AJ33" s="107"/>
      <c r="AK33" s="107"/>
      <c r="AL33" s="108"/>
      <c r="AM33" s="106"/>
      <c r="AN33" s="107"/>
      <c r="AO33" s="107"/>
      <c r="AP33" s="107"/>
      <c r="AQ33" s="107"/>
      <c r="AR33" s="108"/>
      <c r="AS33" s="106"/>
      <c r="AT33" s="107"/>
      <c r="AU33" s="107"/>
      <c r="AV33" s="107"/>
      <c r="AW33" s="107"/>
      <c r="AX33" s="250"/>
      <c r="AY33" s="106">
        <f t="shared" si="0"/>
        <v>0</v>
      </c>
      <c r="AZ33" s="107"/>
      <c r="BA33" s="107">
        <f t="shared" si="1"/>
        <v>0</v>
      </c>
      <c r="BB33" s="107"/>
      <c r="BC33" s="107">
        <f t="shared" si="2"/>
        <v>0</v>
      </c>
      <c r="BD33" s="108"/>
      <c r="BF33" s="120" t="s">
        <v>56</v>
      </c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20"/>
      <c r="BY33" s="20"/>
      <c r="CA33" s="10" t="s">
        <v>97</v>
      </c>
      <c r="CB33" s="39">
        <f aca="true" t="shared" si="3" ref="CB33:CB44">SUM(AM24:AR24)</f>
        <v>0</v>
      </c>
      <c r="CC33" s="39">
        <f>SUM(AS24:AX24)</f>
        <v>0</v>
      </c>
      <c r="CF33" s="1"/>
      <c r="CG33" s="1"/>
      <c r="CH33" s="1"/>
      <c r="CI33" s="1"/>
      <c r="CJ33" s="1"/>
      <c r="CK33" s="1"/>
      <c r="CL33" s="1"/>
    </row>
    <row r="34" spans="3:90" s="10" customFormat="1" ht="13.5" customHeight="1">
      <c r="C34" s="52" t="s">
        <v>30</v>
      </c>
      <c r="D34" s="53"/>
      <c r="E34" s="53"/>
      <c r="F34" s="53"/>
      <c r="G34" s="53"/>
      <c r="H34" s="54"/>
      <c r="I34" s="52"/>
      <c r="J34" s="53"/>
      <c r="K34" s="53"/>
      <c r="L34" s="53"/>
      <c r="M34" s="53"/>
      <c r="N34" s="54"/>
      <c r="O34" s="101"/>
      <c r="P34" s="73"/>
      <c r="Q34" s="73"/>
      <c r="R34" s="73"/>
      <c r="S34" s="73"/>
      <c r="T34" s="73"/>
      <c r="U34" s="106"/>
      <c r="V34" s="107"/>
      <c r="W34" s="107"/>
      <c r="X34" s="107"/>
      <c r="Y34" s="107"/>
      <c r="Z34" s="108"/>
      <c r="AA34" s="106"/>
      <c r="AB34" s="107"/>
      <c r="AC34" s="107"/>
      <c r="AD34" s="107"/>
      <c r="AE34" s="107"/>
      <c r="AF34" s="108"/>
      <c r="AG34" s="106"/>
      <c r="AH34" s="107"/>
      <c r="AI34" s="107"/>
      <c r="AJ34" s="107"/>
      <c r="AK34" s="107"/>
      <c r="AL34" s="108"/>
      <c r="AM34" s="106"/>
      <c r="AN34" s="107"/>
      <c r="AO34" s="107"/>
      <c r="AP34" s="107"/>
      <c r="AQ34" s="107"/>
      <c r="AR34" s="108"/>
      <c r="AS34" s="106"/>
      <c r="AT34" s="107"/>
      <c r="AU34" s="107"/>
      <c r="AV34" s="107"/>
      <c r="AW34" s="107"/>
      <c r="AX34" s="250"/>
      <c r="AY34" s="106">
        <f t="shared" si="0"/>
        <v>0</v>
      </c>
      <c r="AZ34" s="107"/>
      <c r="BA34" s="107">
        <f t="shared" si="1"/>
        <v>0</v>
      </c>
      <c r="BB34" s="107"/>
      <c r="BC34" s="107">
        <f t="shared" si="2"/>
        <v>0</v>
      </c>
      <c r="BD34" s="108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20"/>
      <c r="BY34" s="20"/>
      <c r="CA34" s="10" t="s">
        <v>21</v>
      </c>
      <c r="CB34" s="39">
        <f t="shared" si="3"/>
        <v>0</v>
      </c>
      <c r="CC34" s="39">
        <f aca="true" t="shared" si="4" ref="CC34:CC43">SUM(AS25:AX25)</f>
        <v>0</v>
      </c>
      <c r="CF34" s="26"/>
      <c r="CG34" s="26"/>
      <c r="CH34" s="26"/>
      <c r="CI34" s="26"/>
      <c r="CJ34" s="26"/>
      <c r="CK34" s="26"/>
      <c r="CL34" s="26"/>
    </row>
    <row r="35" spans="3:90" s="10" customFormat="1" ht="13.5" customHeight="1" thickBot="1">
      <c r="C35" s="92" t="s">
        <v>31</v>
      </c>
      <c r="D35" s="93"/>
      <c r="E35" s="93"/>
      <c r="F35" s="93"/>
      <c r="G35" s="93"/>
      <c r="H35" s="94"/>
      <c r="I35" s="92"/>
      <c r="J35" s="93"/>
      <c r="K35" s="93"/>
      <c r="L35" s="93"/>
      <c r="M35" s="93"/>
      <c r="N35" s="94"/>
      <c r="O35" s="124"/>
      <c r="P35" s="124"/>
      <c r="Q35" s="124"/>
      <c r="R35" s="124"/>
      <c r="S35" s="124"/>
      <c r="T35" s="124"/>
      <c r="U35" s="225"/>
      <c r="V35" s="226"/>
      <c r="W35" s="226"/>
      <c r="X35" s="226"/>
      <c r="Y35" s="226"/>
      <c r="Z35" s="248"/>
      <c r="AA35" s="225"/>
      <c r="AB35" s="226"/>
      <c r="AC35" s="226"/>
      <c r="AD35" s="226"/>
      <c r="AE35" s="226"/>
      <c r="AF35" s="248"/>
      <c r="AG35" s="225"/>
      <c r="AH35" s="226"/>
      <c r="AI35" s="226"/>
      <c r="AJ35" s="226"/>
      <c r="AK35" s="226"/>
      <c r="AL35" s="248"/>
      <c r="AM35" s="225"/>
      <c r="AN35" s="226"/>
      <c r="AO35" s="226"/>
      <c r="AP35" s="226"/>
      <c r="AQ35" s="226"/>
      <c r="AR35" s="248"/>
      <c r="AS35" s="225"/>
      <c r="AT35" s="226"/>
      <c r="AU35" s="226"/>
      <c r="AV35" s="226"/>
      <c r="AW35" s="226"/>
      <c r="AX35" s="251"/>
      <c r="AY35" s="252">
        <f t="shared" si="0"/>
        <v>0</v>
      </c>
      <c r="AZ35" s="253"/>
      <c r="BA35" s="253">
        <f t="shared" si="1"/>
        <v>0</v>
      </c>
      <c r="BB35" s="253"/>
      <c r="BC35" s="253">
        <f t="shared" si="2"/>
        <v>0</v>
      </c>
      <c r="BD35" s="254"/>
      <c r="BF35" s="120" t="s">
        <v>57</v>
      </c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20"/>
      <c r="BY35" s="20"/>
      <c r="CA35" s="10" t="s">
        <v>22</v>
      </c>
      <c r="CB35" s="39">
        <f t="shared" si="3"/>
        <v>0</v>
      </c>
      <c r="CC35" s="39">
        <f t="shared" si="4"/>
        <v>0</v>
      </c>
      <c r="CD35" s="15"/>
      <c r="CE35" s="15"/>
      <c r="CF35" s="1"/>
      <c r="CG35" s="1"/>
      <c r="CH35" s="1"/>
      <c r="CI35" s="1"/>
      <c r="CJ35" s="1"/>
      <c r="CK35" s="1"/>
      <c r="CL35" s="1"/>
    </row>
    <row r="36" spans="3:90" s="10" customFormat="1" ht="13.5" customHeight="1" thickBot="1">
      <c r="C36" s="48" t="s">
        <v>8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118">
        <f>SUM(O24:T35)</f>
        <v>0</v>
      </c>
      <c r="P36" s="119"/>
      <c r="Q36" s="119"/>
      <c r="R36" s="119"/>
      <c r="S36" s="119"/>
      <c r="T36" s="119"/>
      <c r="U36" s="135">
        <f>ROUNDUP(SUM(U24:V35)*0.5,1)</f>
        <v>0</v>
      </c>
      <c r="V36" s="136"/>
      <c r="W36" s="128">
        <f>ROUNDUP(SUM(W24:X35)*0.75,1)</f>
        <v>0</v>
      </c>
      <c r="X36" s="129"/>
      <c r="Y36" s="128">
        <f>ROUNDUP(SUM(Y24:Z35),1)</f>
        <v>0</v>
      </c>
      <c r="Z36" s="130"/>
      <c r="AA36" s="135">
        <f>ROUNDUP(SUM(AA24:AB35)*0.5,1)</f>
        <v>0</v>
      </c>
      <c r="AB36" s="136"/>
      <c r="AC36" s="128">
        <f>ROUNDUP(SUM(AC24:AD35)*0.75,1)</f>
        <v>0</v>
      </c>
      <c r="AD36" s="129"/>
      <c r="AE36" s="128">
        <f>ROUNDUP(SUM(AE24:AF35),1)</f>
        <v>0</v>
      </c>
      <c r="AF36" s="130"/>
      <c r="AG36" s="135">
        <f>ROUNDUP(SUM(AG24:AH35)*0.5,1)</f>
        <v>0</v>
      </c>
      <c r="AH36" s="136"/>
      <c r="AI36" s="128">
        <f>ROUNDUP(SUM(AI24:AJ35)*0.75,1)</f>
        <v>0</v>
      </c>
      <c r="AJ36" s="129"/>
      <c r="AK36" s="128">
        <f>ROUNDUP(SUM(AK24:AL35),1)</f>
        <v>0</v>
      </c>
      <c r="AL36" s="130"/>
      <c r="AM36" s="135">
        <f>ROUNDUP(SUM(AM24:AN35)*0.5,1)</f>
        <v>0</v>
      </c>
      <c r="AN36" s="136"/>
      <c r="AO36" s="128">
        <f>ROUNDUP(SUM(AO24:AP35)*0.75,1)</f>
        <v>0</v>
      </c>
      <c r="AP36" s="129"/>
      <c r="AQ36" s="128">
        <f>ROUNDUP(SUM(AQ24:AR35),1)</f>
        <v>0</v>
      </c>
      <c r="AR36" s="130"/>
      <c r="AS36" s="135">
        <f>ROUNDUP(SUM(AS24:AT35)*0.5,1)</f>
        <v>0</v>
      </c>
      <c r="AT36" s="136"/>
      <c r="AU36" s="128">
        <f>ROUNDUP(SUM(AU24:AV35)*0.75,1)</f>
        <v>0</v>
      </c>
      <c r="AV36" s="129"/>
      <c r="AW36" s="128">
        <f>ROUNDUP(SUM(AW24:AX35),1)</f>
        <v>0</v>
      </c>
      <c r="AX36" s="130"/>
      <c r="AY36" s="283">
        <f>ROUNDUP(SUM(AY24:AZ35)*0.5,1)</f>
        <v>0</v>
      </c>
      <c r="AZ36" s="284"/>
      <c r="BA36" s="285">
        <f>ROUNDUP(SUM(BA24:BB35)*0.75,1)</f>
        <v>0</v>
      </c>
      <c r="BB36" s="286"/>
      <c r="BC36" s="285">
        <f>ROUNDUP(SUM(BC24:BD35),1)</f>
        <v>0</v>
      </c>
      <c r="BD36" s="287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20"/>
      <c r="BY36" s="20"/>
      <c r="CA36" s="10" t="s">
        <v>23</v>
      </c>
      <c r="CB36" s="39">
        <f t="shared" si="3"/>
        <v>0</v>
      </c>
      <c r="CC36" s="39">
        <f t="shared" si="4"/>
        <v>0</v>
      </c>
      <c r="CF36" s="1"/>
      <c r="CG36" s="1"/>
      <c r="CH36" s="1"/>
      <c r="CI36" s="1"/>
      <c r="CJ36" s="1"/>
      <c r="CK36" s="1"/>
      <c r="CL36" s="1"/>
    </row>
    <row r="37" spans="79:90" s="11" customFormat="1" ht="12.75" customHeight="1">
      <c r="CA37" s="10" t="s">
        <v>24</v>
      </c>
      <c r="CB37" s="39">
        <f t="shared" si="3"/>
        <v>0</v>
      </c>
      <c r="CC37" s="39">
        <f t="shared" si="4"/>
        <v>0</v>
      </c>
      <c r="CD37" s="10"/>
      <c r="CE37" s="10"/>
      <c r="CF37" s="1"/>
      <c r="CG37" s="1"/>
      <c r="CH37" s="1"/>
      <c r="CI37" s="1"/>
      <c r="CJ37" s="1"/>
      <c r="CK37" s="1"/>
      <c r="CL37" s="1"/>
    </row>
    <row r="38" spans="1:90" ht="15" customHeight="1">
      <c r="A38" s="3" t="s">
        <v>48</v>
      </c>
      <c r="CA38" s="10" t="s">
        <v>25</v>
      </c>
      <c r="CB38" s="39">
        <f t="shared" si="3"/>
        <v>0</v>
      </c>
      <c r="CC38" s="39">
        <f t="shared" si="4"/>
        <v>0</v>
      </c>
      <c r="CF38" s="6"/>
      <c r="CG38" s="6"/>
      <c r="CH38" s="6"/>
      <c r="CI38" s="6"/>
      <c r="CJ38" s="6"/>
      <c r="CK38" s="6"/>
      <c r="CL38" s="6"/>
    </row>
    <row r="39" spans="1:81" ht="4.5" customHeight="1" thickBot="1">
      <c r="A39" s="3"/>
      <c r="CA39" s="10" t="s">
        <v>26</v>
      </c>
      <c r="CB39" s="39">
        <f t="shared" si="3"/>
        <v>0</v>
      </c>
      <c r="CC39" s="39">
        <f t="shared" si="4"/>
        <v>0</v>
      </c>
    </row>
    <row r="40" spans="3:81" ht="15" customHeight="1">
      <c r="C40" s="95" t="s">
        <v>41</v>
      </c>
      <c r="D40" s="96"/>
      <c r="E40" s="96"/>
      <c r="F40" s="96"/>
      <c r="G40" s="96"/>
      <c r="H40" s="96"/>
      <c r="I40" s="96"/>
      <c r="J40" s="97"/>
      <c r="K40" s="103" t="s">
        <v>10</v>
      </c>
      <c r="L40" s="82"/>
      <c r="M40" s="82"/>
      <c r="N40" s="82"/>
      <c r="O40" s="82"/>
      <c r="P40" s="82"/>
      <c r="Q40" s="82"/>
      <c r="R40" s="82"/>
      <c r="S40" s="105"/>
      <c r="T40" s="74" t="s">
        <v>9</v>
      </c>
      <c r="U40" s="75"/>
      <c r="V40" s="75"/>
      <c r="W40" s="75"/>
      <c r="X40" s="75"/>
      <c r="Y40" s="75"/>
      <c r="Z40" s="75"/>
      <c r="AA40" s="75"/>
      <c r="AB40" s="102"/>
      <c r="AC40" s="103" t="s">
        <v>42</v>
      </c>
      <c r="AD40" s="82"/>
      <c r="AE40" s="82"/>
      <c r="AF40" s="82"/>
      <c r="AG40" s="82"/>
      <c r="AH40" s="82"/>
      <c r="AI40" s="82"/>
      <c r="AJ40" s="82"/>
      <c r="AK40" s="104"/>
      <c r="AL40" s="126" t="s">
        <v>8</v>
      </c>
      <c r="AM40" s="82"/>
      <c r="AN40" s="82"/>
      <c r="AO40" s="82"/>
      <c r="AP40" s="82"/>
      <c r="AQ40" s="82"/>
      <c r="AR40" s="82"/>
      <c r="AS40" s="82"/>
      <c r="AT40" s="127"/>
      <c r="AU40" s="12"/>
      <c r="AV40" s="29"/>
      <c r="AW40" s="29"/>
      <c r="AX40" s="29"/>
      <c r="AY40" s="29"/>
      <c r="BA40" s="81" t="s">
        <v>35</v>
      </c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127"/>
      <c r="CA40" s="10" t="s">
        <v>27</v>
      </c>
      <c r="CB40" s="39">
        <f t="shared" si="3"/>
        <v>0</v>
      </c>
      <c r="CC40" s="39">
        <f t="shared" si="4"/>
        <v>0</v>
      </c>
    </row>
    <row r="41" spans="3:81" ht="15" customHeight="1" thickBot="1">
      <c r="C41" s="202" t="s">
        <v>11</v>
      </c>
      <c r="D41" s="203"/>
      <c r="E41" s="203"/>
      <c r="F41" s="203"/>
      <c r="G41" s="203"/>
      <c r="H41" s="203"/>
      <c r="I41" s="203"/>
      <c r="J41" s="204"/>
      <c r="K41" s="140"/>
      <c r="L41" s="139"/>
      <c r="M41" s="139"/>
      <c r="N41" s="139"/>
      <c r="O41" s="139"/>
      <c r="P41" s="139"/>
      <c r="Q41" s="133" t="s">
        <v>2</v>
      </c>
      <c r="R41" s="133"/>
      <c r="S41" s="205"/>
      <c r="T41" s="138"/>
      <c r="U41" s="139"/>
      <c r="V41" s="139"/>
      <c r="W41" s="139"/>
      <c r="X41" s="139"/>
      <c r="Y41" s="139"/>
      <c r="Z41" s="133" t="s">
        <v>2</v>
      </c>
      <c r="AA41" s="133"/>
      <c r="AB41" s="141"/>
      <c r="AC41" s="140"/>
      <c r="AD41" s="139"/>
      <c r="AE41" s="139"/>
      <c r="AF41" s="139"/>
      <c r="AG41" s="139"/>
      <c r="AH41" s="139"/>
      <c r="AI41" s="133" t="s">
        <v>2</v>
      </c>
      <c r="AJ41" s="133"/>
      <c r="AK41" s="141"/>
      <c r="AL41" s="131">
        <f>ROUNDDOWN(T41+AC41+K41,1)</f>
        <v>0</v>
      </c>
      <c r="AM41" s="132"/>
      <c r="AN41" s="132"/>
      <c r="AO41" s="132"/>
      <c r="AP41" s="132"/>
      <c r="AQ41" s="132"/>
      <c r="AR41" s="133" t="s">
        <v>2</v>
      </c>
      <c r="AS41" s="133"/>
      <c r="AT41" s="134"/>
      <c r="AU41" s="13"/>
      <c r="AV41" s="144" t="s">
        <v>70</v>
      </c>
      <c r="AW41" s="144"/>
      <c r="AX41" s="144"/>
      <c r="AY41" s="144"/>
      <c r="BA41" s="206" t="e">
        <f>IF(BI25&lt;4,ROUNDUP(BI30/6,1),"　")</f>
        <v>#DIV/0!</v>
      </c>
      <c r="BB41" s="207"/>
      <c r="BC41" s="207"/>
      <c r="BD41" s="207"/>
      <c r="BE41" s="207"/>
      <c r="BF41" s="207"/>
      <c r="BG41" s="224" t="e">
        <f>IF(AND(BI25&gt;=4,BI25&lt;5),ROUNDUP(BI30/5,1),"　")</f>
        <v>#DIV/0!</v>
      </c>
      <c r="BH41" s="224"/>
      <c r="BI41" s="224"/>
      <c r="BJ41" s="224"/>
      <c r="BK41" s="224"/>
      <c r="BL41" s="224"/>
      <c r="BM41" s="207" t="e">
        <f>IF(5&lt;=BI25,ROUNDUP(BI30/3,1),"　")</f>
        <v>#DIV/0!</v>
      </c>
      <c r="BN41" s="207"/>
      <c r="BO41" s="207"/>
      <c r="BP41" s="207"/>
      <c r="BQ41" s="207"/>
      <c r="BR41" s="223"/>
      <c r="CA41" s="10" t="s">
        <v>28</v>
      </c>
      <c r="CB41" s="39">
        <f t="shared" si="3"/>
        <v>0</v>
      </c>
      <c r="CC41" s="39">
        <f t="shared" si="4"/>
        <v>0</v>
      </c>
    </row>
    <row r="42" spans="1:90" s="26" customFormat="1" ht="15" customHeight="1">
      <c r="A42" s="25"/>
      <c r="B42" s="25"/>
      <c r="C42" s="25" t="s">
        <v>19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8"/>
      <c r="BY42" s="28"/>
      <c r="BZ42" s="28"/>
      <c r="CA42" s="15" t="s">
        <v>98</v>
      </c>
      <c r="CB42" s="39">
        <f t="shared" si="3"/>
        <v>0</v>
      </c>
      <c r="CC42" s="39">
        <f t="shared" si="4"/>
        <v>0</v>
      </c>
      <c r="CD42" s="10"/>
      <c r="CE42" s="10"/>
      <c r="CF42" s="1"/>
      <c r="CG42" s="1"/>
      <c r="CH42" s="1"/>
      <c r="CI42" s="1"/>
      <c r="CJ42" s="1"/>
      <c r="CK42" s="1"/>
      <c r="CL42" s="1"/>
    </row>
    <row r="43" spans="77:81" ht="15" customHeight="1">
      <c r="BY43" s="4"/>
      <c r="BZ43" s="4"/>
      <c r="CA43" s="10" t="s">
        <v>30</v>
      </c>
      <c r="CB43" s="39">
        <f t="shared" si="3"/>
        <v>0</v>
      </c>
      <c r="CC43" s="39">
        <f t="shared" si="4"/>
        <v>0</v>
      </c>
    </row>
    <row r="44" spans="1:81" ht="15" customHeight="1">
      <c r="A44" s="3" t="s">
        <v>17</v>
      </c>
      <c r="CA44" s="15" t="s">
        <v>31</v>
      </c>
      <c r="CB44" s="39">
        <f t="shared" si="3"/>
        <v>0</v>
      </c>
      <c r="CC44" s="39">
        <f>SUM(AS35:AX35)</f>
        <v>0</v>
      </c>
    </row>
    <row r="45" ht="4.5" customHeight="1" thickBot="1">
      <c r="A45" s="3"/>
    </row>
    <row r="46" spans="1:90" s="6" customFormat="1" ht="15" customHeight="1" thickBot="1">
      <c r="A46" s="7"/>
      <c r="C46" s="145" t="s">
        <v>33</v>
      </c>
      <c r="D46" s="146"/>
      <c r="E46" s="146"/>
      <c r="F46" s="146"/>
      <c r="G46" s="146"/>
      <c r="H46" s="147"/>
      <c r="I46" s="145" t="s">
        <v>32</v>
      </c>
      <c r="J46" s="146"/>
      <c r="K46" s="146"/>
      <c r="L46" s="146"/>
      <c r="M46" s="146"/>
      <c r="N46" s="147"/>
      <c r="O46" s="48" t="s">
        <v>60</v>
      </c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50"/>
      <c r="AU46" s="214" t="s">
        <v>8</v>
      </c>
      <c r="AV46" s="209"/>
      <c r="AW46" s="209"/>
      <c r="AX46" s="209"/>
      <c r="AY46" s="209"/>
      <c r="AZ46" s="209"/>
      <c r="BA46" s="209"/>
      <c r="BB46" s="215"/>
      <c r="CB46" s="10"/>
      <c r="CC46" s="10"/>
      <c r="CD46" s="10"/>
      <c r="CE46" s="10"/>
      <c r="CF46" s="1"/>
      <c r="CG46" s="1"/>
      <c r="CH46" s="1"/>
      <c r="CI46" s="1"/>
      <c r="CJ46" s="1"/>
      <c r="CK46" s="1"/>
      <c r="CL46" s="1"/>
    </row>
    <row r="47" spans="1:73" ht="15" customHeight="1">
      <c r="A47" s="3"/>
      <c r="C47" s="148"/>
      <c r="D47" s="149"/>
      <c r="E47" s="149"/>
      <c r="F47" s="149"/>
      <c r="G47" s="149"/>
      <c r="H47" s="150"/>
      <c r="I47" s="148"/>
      <c r="J47" s="149"/>
      <c r="K47" s="149"/>
      <c r="L47" s="149"/>
      <c r="M47" s="149"/>
      <c r="N47" s="150"/>
      <c r="O47" s="154" t="s">
        <v>43</v>
      </c>
      <c r="P47" s="155"/>
      <c r="Q47" s="155"/>
      <c r="R47" s="155"/>
      <c r="S47" s="155"/>
      <c r="T47" s="155"/>
      <c r="U47" s="208" t="s">
        <v>44</v>
      </c>
      <c r="V47" s="209"/>
      <c r="W47" s="209"/>
      <c r="X47" s="209"/>
      <c r="Y47" s="209"/>
      <c r="Z47" s="210"/>
      <c r="AA47" s="137" t="s">
        <v>12</v>
      </c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216"/>
      <c r="AV47" s="122"/>
      <c r="AW47" s="122"/>
      <c r="AX47" s="122"/>
      <c r="AY47" s="122"/>
      <c r="AZ47" s="122"/>
      <c r="BA47" s="122"/>
      <c r="BB47" s="217"/>
      <c r="BC47" s="6"/>
      <c r="BD47" s="6"/>
      <c r="BP47" s="6"/>
      <c r="BQ47" s="6"/>
      <c r="BR47" s="6"/>
      <c r="BS47" s="6"/>
      <c r="BT47" s="6"/>
      <c r="BU47" s="6"/>
    </row>
    <row r="48" spans="3:73" ht="15" customHeight="1">
      <c r="C48" s="148"/>
      <c r="D48" s="149"/>
      <c r="E48" s="149"/>
      <c r="F48" s="149"/>
      <c r="G48" s="149"/>
      <c r="H48" s="150"/>
      <c r="I48" s="148"/>
      <c r="J48" s="149"/>
      <c r="K48" s="149"/>
      <c r="L48" s="149"/>
      <c r="M48" s="149"/>
      <c r="N48" s="150"/>
      <c r="O48" s="156"/>
      <c r="P48" s="157"/>
      <c r="Q48" s="157"/>
      <c r="R48" s="157"/>
      <c r="S48" s="157"/>
      <c r="T48" s="157"/>
      <c r="U48" s="121"/>
      <c r="V48" s="122"/>
      <c r="W48" s="122"/>
      <c r="X48" s="122"/>
      <c r="Y48" s="122"/>
      <c r="Z48" s="123"/>
      <c r="AA48" s="111" t="s">
        <v>15</v>
      </c>
      <c r="AB48" s="53"/>
      <c r="AC48" s="53"/>
      <c r="AD48" s="53"/>
      <c r="AE48" s="53"/>
      <c r="AF48" s="53"/>
      <c r="AG48" s="53"/>
      <c r="AH48" s="53"/>
      <c r="AI48" s="53"/>
      <c r="AJ48" s="125"/>
      <c r="AK48" s="111" t="s">
        <v>45</v>
      </c>
      <c r="AL48" s="53"/>
      <c r="AM48" s="53"/>
      <c r="AN48" s="53"/>
      <c r="AO48" s="53"/>
      <c r="AP48" s="53"/>
      <c r="AQ48" s="53"/>
      <c r="AR48" s="53"/>
      <c r="AS48" s="53"/>
      <c r="AT48" s="54"/>
      <c r="AU48" s="216"/>
      <c r="AV48" s="122"/>
      <c r="AW48" s="122"/>
      <c r="AX48" s="122"/>
      <c r="AY48" s="122"/>
      <c r="AZ48" s="122"/>
      <c r="BA48" s="122"/>
      <c r="BB48" s="217"/>
      <c r="BC48" s="6"/>
      <c r="BD48" s="6"/>
      <c r="BP48" s="6"/>
      <c r="BQ48" s="6"/>
      <c r="BR48" s="6"/>
      <c r="BS48" s="6"/>
      <c r="BT48" s="6"/>
      <c r="BU48" s="6"/>
    </row>
    <row r="49" spans="3:73" ht="15" customHeight="1" thickBot="1">
      <c r="C49" s="151"/>
      <c r="D49" s="152"/>
      <c r="E49" s="152"/>
      <c r="F49" s="152"/>
      <c r="G49" s="152"/>
      <c r="H49" s="153"/>
      <c r="I49" s="151"/>
      <c r="J49" s="152"/>
      <c r="K49" s="152"/>
      <c r="L49" s="152"/>
      <c r="M49" s="152"/>
      <c r="N49" s="153"/>
      <c r="O49" s="158"/>
      <c r="P49" s="159"/>
      <c r="Q49" s="159"/>
      <c r="R49" s="159"/>
      <c r="S49" s="159"/>
      <c r="T49" s="159"/>
      <c r="U49" s="211"/>
      <c r="V49" s="212"/>
      <c r="W49" s="212"/>
      <c r="X49" s="212"/>
      <c r="Y49" s="212"/>
      <c r="Z49" s="213"/>
      <c r="AA49" s="121" t="s">
        <v>90</v>
      </c>
      <c r="AB49" s="122"/>
      <c r="AC49" s="122"/>
      <c r="AD49" s="78" t="s">
        <v>91</v>
      </c>
      <c r="AE49" s="79"/>
      <c r="AF49" s="98"/>
      <c r="AG49" s="122" t="s">
        <v>92</v>
      </c>
      <c r="AH49" s="122"/>
      <c r="AI49" s="122"/>
      <c r="AJ49" s="123"/>
      <c r="AK49" s="121" t="s">
        <v>90</v>
      </c>
      <c r="AL49" s="122"/>
      <c r="AM49" s="122"/>
      <c r="AN49" s="78" t="s">
        <v>91</v>
      </c>
      <c r="AO49" s="79"/>
      <c r="AP49" s="79"/>
      <c r="AQ49" s="78" t="s">
        <v>92</v>
      </c>
      <c r="AR49" s="79"/>
      <c r="AS49" s="79"/>
      <c r="AT49" s="80"/>
      <c r="AU49" s="218"/>
      <c r="AV49" s="212"/>
      <c r="AW49" s="212"/>
      <c r="AX49" s="212"/>
      <c r="AY49" s="212"/>
      <c r="AZ49" s="212"/>
      <c r="BA49" s="212"/>
      <c r="BB49" s="219"/>
      <c r="BC49" s="6"/>
      <c r="BD49" s="6"/>
      <c r="BP49" s="6"/>
      <c r="BQ49" s="6"/>
      <c r="BR49" s="6"/>
      <c r="BS49" s="6"/>
      <c r="BT49" s="6"/>
      <c r="BU49" s="6"/>
    </row>
    <row r="50" spans="3:81" ht="12.75" customHeight="1">
      <c r="C50" s="81" t="s">
        <v>20</v>
      </c>
      <c r="D50" s="82"/>
      <c r="E50" s="82"/>
      <c r="F50" s="82"/>
      <c r="G50" s="82"/>
      <c r="H50" s="82"/>
      <c r="I50" s="83"/>
      <c r="J50" s="84"/>
      <c r="K50" s="84"/>
      <c r="L50" s="84"/>
      <c r="M50" s="84"/>
      <c r="N50" s="85"/>
      <c r="O50" s="161">
        <f>CB33</f>
        <v>0</v>
      </c>
      <c r="P50" s="162"/>
      <c r="Q50" s="162"/>
      <c r="R50" s="162"/>
      <c r="S50" s="162"/>
      <c r="T50" s="162"/>
      <c r="U50" s="163">
        <f>CC33</f>
        <v>0</v>
      </c>
      <c r="V50" s="142"/>
      <c r="W50" s="142"/>
      <c r="X50" s="142"/>
      <c r="Y50" s="142"/>
      <c r="Z50" s="142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42">
        <f>ROUNDUP(SUM(O50+U50+AA50*0.5+AD50*0.75+AG50+AK50*0.5+AN50*0.75+AQ50),1)</f>
        <v>0</v>
      </c>
      <c r="AV50" s="142"/>
      <c r="AW50" s="142"/>
      <c r="AX50" s="142"/>
      <c r="AY50" s="142"/>
      <c r="AZ50" s="143"/>
      <c r="BA50" s="104" t="s">
        <v>2</v>
      </c>
      <c r="BB50" s="160"/>
      <c r="BC50" s="6"/>
      <c r="BD50" s="6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CC50" s="15"/>
    </row>
    <row r="51" spans="3:56" ht="12.75" customHeight="1">
      <c r="C51" s="52" t="s">
        <v>21</v>
      </c>
      <c r="D51" s="53"/>
      <c r="E51" s="53"/>
      <c r="F51" s="53"/>
      <c r="G51" s="53"/>
      <c r="H51" s="53"/>
      <c r="I51" s="86"/>
      <c r="J51" s="87"/>
      <c r="K51" s="87"/>
      <c r="L51" s="87"/>
      <c r="M51" s="87"/>
      <c r="N51" s="88"/>
      <c r="O51" s="164">
        <f>CB34</f>
        <v>0</v>
      </c>
      <c r="P51" s="165"/>
      <c r="Q51" s="165"/>
      <c r="R51" s="165"/>
      <c r="S51" s="165"/>
      <c r="T51" s="165"/>
      <c r="U51" s="166">
        <f aca="true" t="shared" si="5" ref="U51:U61">CC34</f>
        <v>0</v>
      </c>
      <c r="V51" s="167"/>
      <c r="W51" s="167"/>
      <c r="X51" s="167"/>
      <c r="Y51" s="167"/>
      <c r="Z51" s="16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167">
        <f>ROUNDUP(SUM(O51+U51+AA51*0.5+AD51*0.75+AG51+AK51*0.5+AN51*0.75+AQ51),1)</f>
        <v>0</v>
      </c>
      <c r="AV51" s="167"/>
      <c r="AW51" s="167"/>
      <c r="AX51" s="167"/>
      <c r="AY51" s="167"/>
      <c r="AZ51" s="168"/>
      <c r="BA51" s="125" t="s">
        <v>2</v>
      </c>
      <c r="BB51" s="169"/>
      <c r="BC51" s="6"/>
      <c r="BD51" s="6"/>
    </row>
    <row r="52" spans="3:56" ht="12.75" customHeight="1">
      <c r="C52" s="52" t="s">
        <v>22</v>
      </c>
      <c r="D52" s="53"/>
      <c r="E52" s="53"/>
      <c r="F52" s="53"/>
      <c r="G52" s="53"/>
      <c r="H52" s="53"/>
      <c r="I52" s="86"/>
      <c r="J52" s="87"/>
      <c r="K52" s="87"/>
      <c r="L52" s="87"/>
      <c r="M52" s="87"/>
      <c r="N52" s="88"/>
      <c r="O52" s="164">
        <f aca="true" t="shared" si="6" ref="O52:O61">CB35</f>
        <v>0</v>
      </c>
      <c r="P52" s="165"/>
      <c r="Q52" s="165"/>
      <c r="R52" s="165"/>
      <c r="S52" s="165"/>
      <c r="T52" s="165"/>
      <c r="U52" s="166">
        <f t="shared" si="5"/>
        <v>0</v>
      </c>
      <c r="V52" s="167"/>
      <c r="W52" s="167"/>
      <c r="X52" s="167"/>
      <c r="Y52" s="167"/>
      <c r="Z52" s="16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167">
        <f aca="true" t="shared" si="7" ref="AU52:AU60">ROUNDUP(SUM(O52+U52+AA52*0.5+AD52*0.75+AG52+AK52*0.5+AN52*0.75+AQ52),1)</f>
        <v>0</v>
      </c>
      <c r="AV52" s="167"/>
      <c r="AW52" s="167"/>
      <c r="AX52" s="167"/>
      <c r="AY52" s="167"/>
      <c r="AZ52" s="168"/>
      <c r="BA52" s="125" t="s">
        <v>2</v>
      </c>
      <c r="BB52" s="169"/>
      <c r="BC52" s="6"/>
      <c r="BD52" s="6"/>
    </row>
    <row r="53" spans="3:56" ht="12.75" customHeight="1">
      <c r="C53" s="52" t="s">
        <v>23</v>
      </c>
      <c r="D53" s="53"/>
      <c r="E53" s="53"/>
      <c r="F53" s="53"/>
      <c r="G53" s="53"/>
      <c r="H53" s="53"/>
      <c r="I53" s="86"/>
      <c r="J53" s="87"/>
      <c r="K53" s="87"/>
      <c r="L53" s="87"/>
      <c r="M53" s="87"/>
      <c r="N53" s="88"/>
      <c r="O53" s="164">
        <f t="shared" si="6"/>
        <v>0</v>
      </c>
      <c r="P53" s="165"/>
      <c r="Q53" s="165"/>
      <c r="R53" s="165"/>
      <c r="S53" s="165"/>
      <c r="T53" s="165"/>
      <c r="U53" s="166">
        <f t="shared" si="5"/>
        <v>0</v>
      </c>
      <c r="V53" s="167"/>
      <c r="W53" s="167"/>
      <c r="X53" s="167"/>
      <c r="Y53" s="167"/>
      <c r="Z53" s="16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167">
        <f t="shared" si="7"/>
        <v>0</v>
      </c>
      <c r="AV53" s="167"/>
      <c r="AW53" s="167"/>
      <c r="AX53" s="167"/>
      <c r="AY53" s="167"/>
      <c r="AZ53" s="168"/>
      <c r="BA53" s="125" t="s">
        <v>2</v>
      </c>
      <c r="BB53" s="169"/>
      <c r="BC53" s="6"/>
      <c r="BD53" s="6"/>
    </row>
    <row r="54" spans="3:55" ht="12.75" customHeight="1">
      <c r="C54" s="52" t="s">
        <v>24</v>
      </c>
      <c r="D54" s="53"/>
      <c r="E54" s="53"/>
      <c r="F54" s="53"/>
      <c r="G54" s="53"/>
      <c r="H54" s="53"/>
      <c r="I54" s="86"/>
      <c r="J54" s="87"/>
      <c r="K54" s="87"/>
      <c r="L54" s="87"/>
      <c r="M54" s="87"/>
      <c r="N54" s="88"/>
      <c r="O54" s="164">
        <f t="shared" si="6"/>
        <v>0</v>
      </c>
      <c r="P54" s="165"/>
      <c r="Q54" s="165"/>
      <c r="R54" s="165"/>
      <c r="S54" s="165"/>
      <c r="T54" s="165"/>
      <c r="U54" s="166">
        <f t="shared" si="5"/>
        <v>0</v>
      </c>
      <c r="V54" s="167"/>
      <c r="W54" s="167"/>
      <c r="X54" s="167"/>
      <c r="Y54" s="167"/>
      <c r="Z54" s="16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167">
        <f t="shared" si="7"/>
        <v>0</v>
      </c>
      <c r="AV54" s="167"/>
      <c r="AW54" s="167"/>
      <c r="AX54" s="167"/>
      <c r="AY54" s="167"/>
      <c r="AZ54" s="168"/>
      <c r="BA54" s="125" t="s">
        <v>2</v>
      </c>
      <c r="BB54" s="169"/>
      <c r="BC54" s="6"/>
    </row>
    <row r="55" spans="3:56" ht="12.75" customHeight="1">
      <c r="C55" s="52" t="s">
        <v>25</v>
      </c>
      <c r="D55" s="53"/>
      <c r="E55" s="53"/>
      <c r="F55" s="53"/>
      <c r="G55" s="53"/>
      <c r="H55" s="53"/>
      <c r="I55" s="89"/>
      <c r="J55" s="90"/>
      <c r="K55" s="90"/>
      <c r="L55" s="90"/>
      <c r="M55" s="90"/>
      <c r="N55" s="91"/>
      <c r="O55" s="164">
        <f t="shared" si="6"/>
        <v>0</v>
      </c>
      <c r="P55" s="165"/>
      <c r="Q55" s="165"/>
      <c r="R55" s="165"/>
      <c r="S55" s="165"/>
      <c r="T55" s="165"/>
      <c r="U55" s="166">
        <f t="shared" si="5"/>
        <v>0</v>
      </c>
      <c r="V55" s="167"/>
      <c r="W55" s="167"/>
      <c r="X55" s="167"/>
      <c r="Y55" s="167"/>
      <c r="Z55" s="16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167">
        <f t="shared" si="7"/>
        <v>0</v>
      </c>
      <c r="AV55" s="167"/>
      <c r="AW55" s="167"/>
      <c r="AX55" s="167"/>
      <c r="AY55" s="167"/>
      <c r="AZ55" s="168"/>
      <c r="BA55" s="125" t="s">
        <v>2</v>
      </c>
      <c r="BB55" s="169"/>
      <c r="BC55" s="6"/>
      <c r="BD55" s="6"/>
    </row>
    <row r="56" spans="3:77" ht="12.75" customHeight="1">
      <c r="C56" s="52" t="s">
        <v>26</v>
      </c>
      <c r="D56" s="53"/>
      <c r="E56" s="53"/>
      <c r="F56" s="53"/>
      <c r="G56" s="53"/>
      <c r="H56" s="53"/>
      <c r="I56" s="52"/>
      <c r="J56" s="53"/>
      <c r="K56" s="53"/>
      <c r="L56" s="53"/>
      <c r="M56" s="53"/>
      <c r="N56" s="53"/>
      <c r="O56" s="164">
        <f t="shared" si="6"/>
        <v>0</v>
      </c>
      <c r="P56" s="165"/>
      <c r="Q56" s="165"/>
      <c r="R56" s="165"/>
      <c r="S56" s="165"/>
      <c r="T56" s="165"/>
      <c r="U56" s="166">
        <f t="shared" si="5"/>
        <v>0</v>
      </c>
      <c r="V56" s="167"/>
      <c r="W56" s="167"/>
      <c r="X56" s="167"/>
      <c r="Y56" s="167"/>
      <c r="Z56" s="16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167">
        <f t="shared" si="7"/>
        <v>0</v>
      </c>
      <c r="AV56" s="167"/>
      <c r="AW56" s="167"/>
      <c r="AX56" s="167"/>
      <c r="AY56" s="167"/>
      <c r="AZ56" s="168"/>
      <c r="BA56" s="125" t="s">
        <v>2</v>
      </c>
      <c r="BB56" s="169"/>
      <c r="BC56" s="6"/>
      <c r="BD56" s="6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3:77" ht="12.75" customHeight="1">
      <c r="C57" s="52" t="s">
        <v>27</v>
      </c>
      <c r="D57" s="53"/>
      <c r="E57" s="53"/>
      <c r="F57" s="53"/>
      <c r="G57" s="53"/>
      <c r="H57" s="53"/>
      <c r="I57" s="52"/>
      <c r="J57" s="53"/>
      <c r="K57" s="53"/>
      <c r="L57" s="53"/>
      <c r="M57" s="53"/>
      <c r="N57" s="53"/>
      <c r="O57" s="164">
        <f t="shared" si="6"/>
        <v>0</v>
      </c>
      <c r="P57" s="165"/>
      <c r="Q57" s="165"/>
      <c r="R57" s="165"/>
      <c r="S57" s="165"/>
      <c r="T57" s="165"/>
      <c r="U57" s="166">
        <f t="shared" si="5"/>
        <v>0</v>
      </c>
      <c r="V57" s="167"/>
      <c r="W57" s="167"/>
      <c r="X57" s="167"/>
      <c r="Y57" s="167"/>
      <c r="Z57" s="16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167">
        <f t="shared" si="7"/>
        <v>0</v>
      </c>
      <c r="AV57" s="167"/>
      <c r="AW57" s="167"/>
      <c r="AX57" s="167"/>
      <c r="AY57" s="167"/>
      <c r="AZ57" s="168"/>
      <c r="BA57" s="125" t="s">
        <v>2</v>
      </c>
      <c r="BB57" s="169"/>
      <c r="BC57" s="6"/>
      <c r="BD57" s="6"/>
      <c r="BE57" s="10"/>
      <c r="BF57" s="10"/>
      <c r="BG57" s="10"/>
      <c r="BH57" s="10"/>
      <c r="BI57" s="10"/>
      <c r="BJ57" s="10"/>
      <c r="BK57" s="6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3:77" ht="12.75" customHeight="1">
      <c r="C58" s="52" t="s">
        <v>28</v>
      </c>
      <c r="D58" s="53"/>
      <c r="E58" s="53"/>
      <c r="F58" s="53"/>
      <c r="G58" s="53"/>
      <c r="H58" s="53"/>
      <c r="I58" s="52"/>
      <c r="J58" s="53"/>
      <c r="K58" s="53"/>
      <c r="L58" s="53"/>
      <c r="M58" s="53"/>
      <c r="N58" s="53"/>
      <c r="O58" s="164">
        <f t="shared" si="6"/>
        <v>0</v>
      </c>
      <c r="P58" s="165"/>
      <c r="Q58" s="165"/>
      <c r="R58" s="165"/>
      <c r="S58" s="165"/>
      <c r="T58" s="165"/>
      <c r="U58" s="166">
        <f t="shared" si="5"/>
        <v>0</v>
      </c>
      <c r="V58" s="167"/>
      <c r="W58" s="167"/>
      <c r="X58" s="167"/>
      <c r="Y58" s="167"/>
      <c r="Z58" s="16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167">
        <f t="shared" si="7"/>
        <v>0</v>
      </c>
      <c r="AV58" s="167"/>
      <c r="AW58" s="167"/>
      <c r="AX58" s="167"/>
      <c r="AY58" s="167"/>
      <c r="AZ58" s="168"/>
      <c r="BA58" s="125" t="s">
        <v>2</v>
      </c>
      <c r="BB58" s="169"/>
      <c r="BC58" s="6"/>
      <c r="BD58" s="6"/>
      <c r="BE58" s="10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</row>
    <row r="59" spans="3:77" ht="12.75" customHeight="1" thickBot="1">
      <c r="C59" s="52" t="s">
        <v>29</v>
      </c>
      <c r="D59" s="53"/>
      <c r="E59" s="53"/>
      <c r="F59" s="53"/>
      <c r="G59" s="53"/>
      <c r="H59" s="54"/>
      <c r="I59" s="52"/>
      <c r="J59" s="53"/>
      <c r="K59" s="53"/>
      <c r="L59" s="53"/>
      <c r="M59" s="53"/>
      <c r="N59" s="54"/>
      <c r="O59" s="164">
        <f t="shared" si="6"/>
        <v>0</v>
      </c>
      <c r="P59" s="165"/>
      <c r="Q59" s="165"/>
      <c r="R59" s="165"/>
      <c r="S59" s="165"/>
      <c r="T59" s="165"/>
      <c r="U59" s="166">
        <f t="shared" si="5"/>
        <v>0</v>
      </c>
      <c r="V59" s="167"/>
      <c r="W59" s="167"/>
      <c r="X59" s="167"/>
      <c r="Y59" s="167"/>
      <c r="Z59" s="16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167">
        <f t="shared" si="7"/>
        <v>0</v>
      </c>
      <c r="AV59" s="167"/>
      <c r="AW59" s="167"/>
      <c r="AX59" s="167"/>
      <c r="AY59" s="167"/>
      <c r="AZ59" s="168"/>
      <c r="BA59" s="125" t="s">
        <v>2</v>
      </c>
      <c r="BB59" s="169"/>
      <c r="BC59" s="6"/>
      <c r="BD59" s="6"/>
      <c r="BE59" s="6"/>
      <c r="BF59" s="8"/>
      <c r="BG59" s="8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</row>
    <row r="60" spans="3:77" ht="12.75" customHeight="1">
      <c r="C60" s="52" t="s">
        <v>30</v>
      </c>
      <c r="D60" s="53"/>
      <c r="E60" s="53"/>
      <c r="F60" s="53"/>
      <c r="G60" s="53"/>
      <c r="H60" s="54"/>
      <c r="I60" s="52"/>
      <c r="J60" s="53"/>
      <c r="K60" s="53"/>
      <c r="L60" s="53"/>
      <c r="M60" s="53"/>
      <c r="N60" s="54"/>
      <c r="O60" s="164">
        <f t="shared" si="6"/>
        <v>0</v>
      </c>
      <c r="P60" s="165"/>
      <c r="Q60" s="165"/>
      <c r="R60" s="165"/>
      <c r="S60" s="165"/>
      <c r="T60" s="165"/>
      <c r="U60" s="166">
        <f t="shared" si="5"/>
        <v>0</v>
      </c>
      <c r="V60" s="167"/>
      <c r="W60" s="167"/>
      <c r="X60" s="167"/>
      <c r="Y60" s="167"/>
      <c r="Z60" s="16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167">
        <f t="shared" si="7"/>
        <v>0</v>
      </c>
      <c r="AV60" s="167"/>
      <c r="AW60" s="167"/>
      <c r="AX60" s="167"/>
      <c r="AY60" s="167"/>
      <c r="AZ60" s="168"/>
      <c r="BA60" s="125" t="s">
        <v>2</v>
      </c>
      <c r="BB60" s="169"/>
      <c r="BC60" s="6"/>
      <c r="BD60" s="6"/>
      <c r="BE60" s="220" t="s">
        <v>14</v>
      </c>
      <c r="BF60" s="221"/>
      <c r="BG60" s="221"/>
      <c r="BH60" s="221"/>
      <c r="BI60" s="221"/>
      <c r="BJ60" s="221"/>
      <c r="BK60" s="221"/>
      <c r="BL60" s="221"/>
      <c r="BM60" s="221"/>
      <c r="BN60" s="222"/>
      <c r="BO60" s="17"/>
      <c r="BP60" s="17"/>
      <c r="BQ60" s="17"/>
      <c r="BR60" s="17"/>
      <c r="BS60" s="17"/>
      <c r="BT60" s="17"/>
      <c r="BU60" s="17"/>
      <c r="BV60" s="17"/>
      <c r="BW60" s="4"/>
      <c r="BX60" s="4"/>
      <c r="BY60" s="4"/>
    </row>
    <row r="61" spans="3:77" ht="12.75" customHeight="1" thickBot="1">
      <c r="C61" s="92" t="s">
        <v>31</v>
      </c>
      <c r="D61" s="93"/>
      <c r="E61" s="93"/>
      <c r="F61" s="93"/>
      <c r="G61" s="93"/>
      <c r="H61" s="94"/>
      <c r="I61" s="92"/>
      <c r="J61" s="93"/>
      <c r="K61" s="93"/>
      <c r="L61" s="93"/>
      <c r="M61" s="93"/>
      <c r="N61" s="94"/>
      <c r="O61" s="164">
        <f t="shared" si="6"/>
        <v>0</v>
      </c>
      <c r="P61" s="165"/>
      <c r="Q61" s="165"/>
      <c r="R61" s="165"/>
      <c r="S61" s="165"/>
      <c r="T61" s="165"/>
      <c r="U61" s="197">
        <f t="shared" si="5"/>
        <v>0</v>
      </c>
      <c r="V61" s="198"/>
      <c r="W61" s="198"/>
      <c r="X61" s="198"/>
      <c r="Y61" s="198"/>
      <c r="Z61" s="198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238">
        <f>ROUNDUP(SUM(O61+U61+AA61*0.5+AD61*0.75+AG61+AK61*0.5+AN61*0.75+AQ61),1)</f>
        <v>0</v>
      </c>
      <c r="AV61" s="238"/>
      <c r="AW61" s="238"/>
      <c r="AX61" s="238"/>
      <c r="AY61" s="238"/>
      <c r="AZ61" s="239"/>
      <c r="BA61" s="240" t="s">
        <v>2</v>
      </c>
      <c r="BB61" s="241"/>
      <c r="BC61" s="6"/>
      <c r="BD61" s="6"/>
      <c r="BE61" s="173" t="e">
        <f>ROUNDDOWN(AU62/BI22,2)</f>
        <v>#DIV/0!</v>
      </c>
      <c r="BF61" s="174"/>
      <c r="BG61" s="174"/>
      <c r="BH61" s="174"/>
      <c r="BI61" s="174"/>
      <c r="BJ61" s="174"/>
      <c r="BK61" s="174"/>
      <c r="BL61" s="174"/>
      <c r="BM61" s="174"/>
      <c r="BN61" s="175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</row>
    <row r="62" spans="3:77" ht="12.75" customHeight="1" thickBot="1">
      <c r="C62" s="48" t="s">
        <v>8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50"/>
      <c r="O62" s="181">
        <f>SUM(O50:T61)</f>
        <v>0</v>
      </c>
      <c r="P62" s="182"/>
      <c r="Q62" s="182"/>
      <c r="R62" s="182"/>
      <c r="S62" s="182"/>
      <c r="T62" s="183"/>
      <c r="U62" s="181">
        <f>SUM(U50:Z61)</f>
        <v>0</v>
      </c>
      <c r="V62" s="182"/>
      <c r="W62" s="182"/>
      <c r="X62" s="182"/>
      <c r="Y62" s="182"/>
      <c r="Z62" s="183"/>
      <c r="AA62" s="288">
        <f>ROUNDUP(SUM(AA50:AC61)*0.5,1)</f>
        <v>0</v>
      </c>
      <c r="AB62" s="288"/>
      <c r="AC62" s="288"/>
      <c r="AD62" s="288">
        <f>ROUNDUP(SUM(AD50:AF61)*0.75,1)</f>
        <v>0</v>
      </c>
      <c r="AE62" s="288"/>
      <c r="AF62" s="288"/>
      <c r="AG62" s="288">
        <f>ROUNDUP(SUM(AG50:AJ61),1)</f>
        <v>0</v>
      </c>
      <c r="AH62" s="288"/>
      <c r="AI62" s="288"/>
      <c r="AJ62" s="288"/>
      <c r="AK62" s="288">
        <f>ROUNDUP(SUM(AK50:AM61)*0.5,1)</f>
        <v>0</v>
      </c>
      <c r="AL62" s="288"/>
      <c r="AM62" s="288"/>
      <c r="AN62" s="288">
        <f>ROUNDUP(SUM(AN50:AP61)*0.75,1)</f>
        <v>0</v>
      </c>
      <c r="AO62" s="288"/>
      <c r="AP62" s="288"/>
      <c r="AQ62" s="288">
        <f>ROUNDUP(SUM(AQ50:AT61),1)</f>
        <v>0</v>
      </c>
      <c r="AR62" s="288"/>
      <c r="AS62" s="288"/>
      <c r="AT62" s="288"/>
      <c r="AU62" s="184">
        <f>ROUNDUP(SUM(O62:AT62),1)</f>
        <v>0</v>
      </c>
      <c r="AV62" s="182"/>
      <c r="AW62" s="182"/>
      <c r="AX62" s="182"/>
      <c r="AY62" s="182"/>
      <c r="AZ62" s="183"/>
      <c r="BA62" s="179" t="s">
        <v>2</v>
      </c>
      <c r="BB62" s="180"/>
      <c r="BC62" s="6"/>
      <c r="BD62" s="6"/>
      <c r="BE62" s="176"/>
      <c r="BF62" s="177"/>
      <c r="BG62" s="177"/>
      <c r="BH62" s="177"/>
      <c r="BI62" s="177"/>
      <c r="BJ62" s="177"/>
      <c r="BK62" s="177"/>
      <c r="BL62" s="177"/>
      <c r="BM62" s="177"/>
      <c r="BN62" s="178"/>
      <c r="BO62" s="17"/>
      <c r="BP62" s="17"/>
      <c r="BQ62" s="17"/>
      <c r="BR62" s="17"/>
      <c r="BS62" s="17"/>
      <c r="BT62" s="17"/>
      <c r="BU62" s="17"/>
      <c r="BV62" s="17"/>
      <c r="BW62" s="4"/>
      <c r="BX62" s="4"/>
      <c r="BY62" s="4"/>
    </row>
    <row r="63" spans="4:81" ht="15" customHeight="1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6"/>
      <c r="CC63" s="11"/>
    </row>
    <row r="64" spans="1:81" ht="15" customHeight="1">
      <c r="A64" s="4"/>
      <c r="B64" s="4"/>
      <c r="C64" s="9" t="s">
        <v>18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CC64" s="11"/>
    </row>
    <row r="65" spans="1:21" ht="4.5" customHeight="1" thickBot="1">
      <c r="A65" s="4"/>
      <c r="B65" s="4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70" ht="15" customHeight="1">
      <c r="A66" s="4"/>
      <c r="B66" s="4"/>
      <c r="C66" s="111" t="s">
        <v>77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125"/>
      <c r="V66" s="171" t="s">
        <v>51</v>
      </c>
      <c r="W66" s="170"/>
      <c r="X66" s="170"/>
      <c r="Y66" s="170"/>
      <c r="Z66" s="170"/>
      <c r="AA66" s="170"/>
      <c r="AB66" s="170"/>
      <c r="AC66" s="170"/>
      <c r="AD66" s="170"/>
      <c r="AE66" s="170"/>
      <c r="AF66" s="170" t="s">
        <v>46</v>
      </c>
      <c r="AG66" s="170"/>
      <c r="AH66" s="170"/>
      <c r="AI66" s="170"/>
      <c r="AJ66" s="170"/>
      <c r="AK66" s="170"/>
      <c r="AL66" s="170"/>
      <c r="AM66" s="170"/>
      <c r="AN66" s="170"/>
      <c r="AO66" s="170"/>
      <c r="AP66" s="188" t="s">
        <v>52</v>
      </c>
      <c r="AQ66" s="189"/>
      <c r="AR66" s="189"/>
      <c r="AS66" s="189"/>
      <c r="AT66" s="189"/>
      <c r="AU66" s="189"/>
      <c r="AV66" s="195" t="s">
        <v>52</v>
      </c>
      <c r="AW66" s="189"/>
      <c r="AX66" s="189"/>
      <c r="AY66" s="189"/>
      <c r="AZ66" s="189"/>
      <c r="BA66" s="196"/>
      <c r="BB66" s="52" t="s">
        <v>61</v>
      </c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125"/>
    </row>
    <row r="67" spans="1:70" ht="15" customHeight="1">
      <c r="A67" s="4"/>
      <c r="B67" s="4"/>
      <c r="C67" s="43" t="s">
        <v>86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170" t="e">
        <f>ROUNDUP(BI30/1.5,1)</f>
        <v>#DIV/0!</v>
      </c>
      <c r="W67" s="170"/>
      <c r="X67" s="170"/>
      <c r="Y67" s="170"/>
      <c r="Z67" s="170"/>
      <c r="AA67" s="170"/>
      <c r="AB67" s="170"/>
      <c r="AC67" s="170"/>
      <c r="AD67" s="170"/>
      <c r="AE67" s="170"/>
      <c r="AF67" s="255">
        <f>AL41</f>
        <v>0</v>
      </c>
      <c r="AG67" s="256"/>
      <c r="AH67" s="256"/>
      <c r="AI67" s="256"/>
      <c r="AJ67" s="256"/>
      <c r="AK67" s="256"/>
      <c r="AL67" s="256"/>
      <c r="AM67" s="256"/>
      <c r="AN67" s="256"/>
      <c r="AO67" s="257"/>
      <c r="AP67" s="194" t="e">
        <f>IF(AF67&gt;=V67,"○","×")</f>
        <v>#DIV/0!</v>
      </c>
      <c r="AQ67" s="191"/>
      <c r="AR67" s="191"/>
      <c r="AS67" s="191"/>
      <c r="AT67" s="191"/>
      <c r="AU67" s="191"/>
      <c r="AV67" s="190" t="e">
        <f>IF(BE61&gt;=0.6,"○","×")</f>
        <v>#DIV/0!</v>
      </c>
      <c r="AW67" s="191"/>
      <c r="AX67" s="191"/>
      <c r="AY67" s="191"/>
      <c r="AZ67" s="191"/>
      <c r="BA67" s="192"/>
      <c r="BB67" s="172" t="s">
        <v>53</v>
      </c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171"/>
    </row>
    <row r="68" spans="1:70" ht="15" customHeight="1">
      <c r="A68" s="4"/>
      <c r="B68" s="4"/>
      <c r="C68" s="43" t="s">
        <v>87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170" t="e">
        <f>ROUNDUP(BI30/1.7,1)</f>
        <v>#DIV/0!</v>
      </c>
      <c r="W68" s="170"/>
      <c r="X68" s="170"/>
      <c r="Y68" s="170"/>
      <c r="Z68" s="170"/>
      <c r="AA68" s="170"/>
      <c r="AB68" s="170"/>
      <c r="AC68" s="170"/>
      <c r="AD68" s="170"/>
      <c r="AE68" s="170"/>
      <c r="AF68" s="258"/>
      <c r="AG68" s="259"/>
      <c r="AH68" s="259"/>
      <c r="AI68" s="259"/>
      <c r="AJ68" s="259"/>
      <c r="AK68" s="259"/>
      <c r="AL68" s="259"/>
      <c r="AM68" s="259"/>
      <c r="AN68" s="259"/>
      <c r="AO68" s="260"/>
      <c r="AP68" s="194" t="e">
        <f>IF(AF67&gt;=V68,"○","×")</f>
        <v>#DIV/0!</v>
      </c>
      <c r="AQ68" s="191"/>
      <c r="AR68" s="191"/>
      <c r="AS68" s="191"/>
      <c r="AT68" s="191"/>
      <c r="AU68" s="191"/>
      <c r="AV68" s="190" t="e">
        <f>IF(BE61&gt;=0.6,"○","×")</f>
        <v>#DIV/0!</v>
      </c>
      <c r="AW68" s="191"/>
      <c r="AX68" s="191"/>
      <c r="AY68" s="191"/>
      <c r="AZ68" s="191"/>
      <c r="BA68" s="192"/>
      <c r="BB68" s="172" t="s">
        <v>53</v>
      </c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171"/>
    </row>
    <row r="69" spans="1:70" ht="15" customHeight="1" thickBot="1">
      <c r="A69" s="4"/>
      <c r="B69" s="4"/>
      <c r="C69" s="43" t="s">
        <v>88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170" t="e">
        <f>ROUNDUP(BI30/2,1)</f>
        <v>#DIV/0!</v>
      </c>
      <c r="W69" s="170"/>
      <c r="X69" s="170"/>
      <c r="Y69" s="170"/>
      <c r="Z69" s="170"/>
      <c r="AA69" s="170"/>
      <c r="AB69" s="170"/>
      <c r="AC69" s="170"/>
      <c r="AD69" s="170"/>
      <c r="AE69" s="170"/>
      <c r="AF69" s="258"/>
      <c r="AG69" s="259"/>
      <c r="AH69" s="259"/>
      <c r="AI69" s="259"/>
      <c r="AJ69" s="259"/>
      <c r="AK69" s="259"/>
      <c r="AL69" s="259"/>
      <c r="AM69" s="259"/>
      <c r="AN69" s="259"/>
      <c r="AO69" s="260"/>
      <c r="AP69" s="194" t="e">
        <f>IF(AF67&gt;=V69,"○","×")</f>
        <v>#DIV/0!</v>
      </c>
      <c r="AQ69" s="191"/>
      <c r="AR69" s="191"/>
      <c r="AS69" s="191"/>
      <c r="AT69" s="191"/>
      <c r="AU69" s="191"/>
      <c r="AV69" s="193" t="e">
        <f>IF(BE61&gt;=0.5,"○","×")</f>
        <v>#DIV/0!</v>
      </c>
      <c r="AW69" s="186"/>
      <c r="AX69" s="186"/>
      <c r="AY69" s="186"/>
      <c r="AZ69" s="186"/>
      <c r="BA69" s="187"/>
      <c r="BB69" s="172" t="s">
        <v>54</v>
      </c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171"/>
    </row>
    <row r="70" spans="3:75" ht="15" customHeight="1" thickBot="1">
      <c r="C70" s="43" t="s">
        <v>89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170" t="e">
        <f>ROUNDUP(BI30/2.5,1)</f>
        <v>#DIV/0!</v>
      </c>
      <c r="W70" s="170"/>
      <c r="X70" s="170"/>
      <c r="Y70" s="170"/>
      <c r="Z70" s="170"/>
      <c r="AA70" s="170"/>
      <c r="AB70" s="170"/>
      <c r="AC70" s="170"/>
      <c r="AD70" s="170"/>
      <c r="AE70" s="170"/>
      <c r="AF70" s="261"/>
      <c r="AG70" s="262"/>
      <c r="AH70" s="262"/>
      <c r="AI70" s="262"/>
      <c r="AJ70" s="262"/>
      <c r="AK70" s="262"/>
      <c r="AL70" s="262"/>
      <c r="AM70" s="262"/>
      <c r="AN70" s="262"/>
      <c r="AO70" s="263"/>
      <c r="AP70" s="185" t="e">
        <f>IF(AF67&gt;=V70,"○","×")</f>
        <v>#DIV/0!</v>
      </c>
      <c r="AQ70" s="186"/>
      <c r="AR70" s="186"/>
      <c r="AS70" s="186"/>
      <c r="AT70" s="186"/>
      <c r="AU70" s="187"/>
      <c r="AV70" s="232" t="s">
        <v>100</v>
      </c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</row>
    <row r="71" spans="1:80" ht="15" customHeight="1">
      <c r="A71" s="5"/>
      <c r="CB71" s="11"/>
    </row>
    <row r="72" ht="15" customHeight="1">
      <c r="CB72" s="11"/>
    </row>
  </sheetData>
  <sheetProtection selectLockedCells="1"/>
  <mergeCells count="542">
    <mergeCell ref="AK61:AM61"/>
    <mergeCell ref="AN61:AP61"/>
    <mergeCell ref="AQ61:AT61"/>
    <mergeCell ref="AA62:AC62"/>
    <mergeCell ref="AD62:AF62"/>
    <mergeCell ref="AG62:AJ62"/>
    <mergeCell ref="AK62:AM62"/>
    <mergeCell ref="AN62:AP62"/>
    <mergeCell ref="AQ62:AT62"/>
    <mergeCell ref="AK59:AM59"/>
    <mergeCell ref="AN59:AP59"/>
    <mergeCell ref="AQ59:AT59"/>
    <mergeCell ref="AK60:AM60"/>
    <mergeCell ref="AN60:AP60"/>
    <mergeCell ref="AQ60:AT60"/>
    <mergeCell ref="AK57:AM57"/>
    <mergeCell ref="AN57:AP57"/>
    <mergeCell ref="AQ57:AT57"/>
    <mergeCell ref="AK58:AM58"/>
    <mergeCell ref="AN58:AP58"/>
    <mergeCell ref="AQ58:AT58"/>
    <mergeCell ref="AU36:AV36"/>
    <mergeCell ref="AW36:AX36"/>
    <mergeCell ref="AK55:AM55"/>
    <mergeCell ref="AN55:AP55"/>
    <mergeCell ref="AQ55:AT55"/>
    <mergeCell ref="AK56:AM56"/>
    <mergeCell ref="AN56:AP56"/>
    <mergeCell ref="AQ56:AT56"/>
    <mergeCell ref="AU56:AZ56"/>
    <mergeCell ref="AU53:AZ53"/>
    <mergeCell ref="BI21:BR21"/>
    <mergeCell ref="BI22:BR22"/>
    <mergeCell ref="AY36:AZ36"/>
    <mergeCell ref="BA36:BB36"/>
    <mergeCell ref="BC36:BD36"/>
    <mergeCell ref="U36:V36"/>
    <mergeCell ref="W36:X36"/>
    <mergeCell ref="Y36:Z36"/>
    <mergeCell ref="AA36:AB36"/>
    <mergeCell ref="AC36:AD36"/>
    <mergeCell ref="AV67:BA67"/>
    <mergeCell ref="BB67:BR67"/>
    <mergeCell ref="AF67:AO70"/>
    <mergeCell ref="BB69:BR69"/>
    <mergeCell ref="AP68:AU68"/>
    <mergeCell ref="BI24:BR24"/>
    <mergeCell ref="BI25:BR27"/>
    <mergeCell ref="BI29:BR29"/>
    <mergeCell ref="BI30:BR31"/>
    <mergeCell ref="AE36:AF36"/>
    <mergeCell ref="BA33:BB33"/>
    <mergeCell ref="BC33:BD33"/>
    <mergeCell ref="AY34:AZ34"/>
    <mergeCell ref="BA34:BB34"/>
    <mergeCell ref="BC34:BD34"/>
    <mergeCell ref="AY35:AZ35"/>
    <mergeCell ref="BA35:BB35"/>
    <mergeCell ref="BC35:BD35"/>
    <mergeCell ref="AY30:AZ30"/>
    <mergeCell ref="BA30:BB30"/>
    <mergeCell ref="BC30:BD30"/>
    <mergeCell ref="AY31:AZ31"/>
    <mergeCell ref="BA31:BB31"/>
    <mergeCell ref="BC31:BD31"/>
    <mergeCell ref="AY28:AZ28"/>
    <mergeCell ref="BA28:BB28"/>
    <mergeCell ref="BC28:BD28"/>
    <mergeCell ref="AY29:AZ29"/>
    <mergeCell ref="BA29:BB29"/>
    <mergeCell ref="BC29:BD29"/>
    <mergeCell ref="AY26:AZ26"/>
    <mergeCell ref="BA26:BB26"/>
    <mergeCell ref="BC26:BD26"/>
    <mergeCell ref="AY27:AZ27"/>
    <mergeCell ref="BA27:BB27"/>
    <mergeCell ref="BC27:BD27"/>
    <mergeCell ref="AY24:AZ24"/>
    <mergeCell ref="BA24:BB24"/>
    <mergeCell ref="BC24:BD24"/>
    <mergeCell ref="AY25:AZ25"/>
    <mergeCell ref="BA25:BB25"/>
    <mergeCell ref="BC25:BD2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AM34:AN34"/>
    <mergeCell ref="AO34:AP34"/>
    <mergeCell ref="AQ34:AR34"/>
    <mergeCell ref="AS34:AT34"/>
    <mergeCell ref="AU34:AV34"/>
    <mergeCell ref="AW34:AX34"/>
    <mergeCell ref="AA34:AB34"/>
    <mergeCell ref="AC34:AD34"/>
    <mergeCell ref="AE34:AF34"/>
    <mergeCell ref="AG34:AH34"/>
    <mergeCell ref="AI34:AJ34"/>
    <mergeCell ref="AK34:AL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AM27:AN27"/>
    <mergeCell ref="AO27:AP27"/>
    <mergeCell ref="AQ27:AR27"/>
    <mergeCell ref="AS27:AT27"/>
    <mergeCell ref="AU27:AV27"/>
    <mergeCell ref="AW27:AX27"/>
    <mergeCell ref="AQ26:AR26"/>
    <mergeCell ref="AS26:AT26"/>
    <mergeCell ref="AU26:AV26"/>
    <mergeCell ref="AW26:AX26"/>
    <mergeCell ref="AA27:AB27"/>
    <mergeCell ref="AC27:AD27"/>
    <mergeCell ref="AE27:AF27"/>
    <mergeCell ref="AG27:AH27"/>
    <mergeCell ref="AI27:AJ27"/>
    <mergeCell ref="AK27:AL27"/>
    <mergeCell ref="AU25:AV25"/>
    <mergeCell ref="AW25:AX25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I25:AJ25"/>
    <mergeCell ref="AK25:AL25"/>
    <mergeCell ref="AM25:AN25"/>
    <mergeCell ref="AO25:AP25"/>
    <mergeCell ref="AQ25:AR25"/>
    <mergeCell ref="AS25:AT25"/>
    <mergeCell ref="AM24:AN24"/>
    <mergeCell ref="AO24:AP24"/>
    <mergeCell ref="AQ24:AR24"/>
    <mergeCell ref="AS24:AT24"/>
    <mergeCell ref="AU24:AV24"/>
    <mergeCell ref="AW24:AX24"/>
    <mergeCell ref="W35:X35"/>
    <mergeCell ref="Y35:Z35"/>
    <mergeCell ref="AE24:AF24"/>
    <mergeCell ref="AG24:AH24"/>
    <mergeCell ref="AI24:AJ24"/>
    <mergeCell ref="AK24:AL24"/>
    <mergeCell ref="AA25:AB25"/>
    <mergeCell ref="AC25:AD25"/>
    <mergeCell ref="AE25:AF25"/>
    <mergeCell ref="AG25:AH25"/>
    <mergeCell ref="W32:X32"/>
    <mergeCell ref="Y32:Z32"/>
    <mergeCell ref="U33:V33"/>
    <mergeCell ref="W33:X33"/>
    <mergeCell ref="Y33:Z33"/>
    <mergeCell ref="U34:V34"/>
    <mergeCell ref="W34:X34"/>
    <mergeCell ref="Y34:Z34"/>
    <mergeCell ref="U30:V30"/>
    <mergeCell ref="W30:X30"/>
    <mergeCell ref="Y30:Z30"/>
    <mergeCell ref="U31:V31"/>
    <mergeCell ref="W31:X31"/>
    <mergeCell ref="Y31:Z31"/>
    <mergeCell ref="U26:V26"/>
    <mergeCell ref="W26:X26"/>
    <mergeCell ref="Y26:Z26"/>
    <mergeCell ref="U27:V27"/>
    <mergeCell ref="W27:X27"/>
    <mergeCell ref="Y27:Z27"/>
    <mergeCell ref="BA23:BB23"/>
    <mergeCell ref="BC23:BD23"/>
    <mergeCell ref="U24:V24"/>
    <mergeCell ref="W24:X24"/>
    <mergeCell ref="Y24:Z24"/>
    <mergeCell ref="U25:V25"/>
    <mergeCell ref="W25:X25"/>
    <mergeCell ref="Y25:Z25"/>
    <mergeCell ref="AA24:AB24"/>
    <mergeCell ref="AC24:AD24"/>
    <mergeCell ref="AO23:AP23"/>
    <mergeCell ref="AQ23:AR23"/>
    <mergeCell ref="AS23:AT23"/>
    <mergeCell ref="AU23:AV23"/>
    <mergeCell ref="AW23:AX23"/>
    <mergeCell ref="AY23:AZ23"/>
    <mergeCell ref="AG23:AH23"/>
    <mergeCell ref="AI23:AJ23"/>
    <mergeCell ref="AK23:AL23"/>
    <mergeCell ref="AM23:AN23"/>
    <mergeCell ref="C21:H23"/>
    <mergeCell ref="I21:N23"/>
    <mergeCell ref="O21:T23"/>
    <mergeCell ref="U23:V23"/>
    <mergeCell ref="W23:X23"/>
    <mergeCell ref="Y23:Z23"/>
    <mergeCell ref="AA23:AB23"/>
    <mergeCell ref="AC23:AD23"/>
    <mergeCell ref="AE23:AF23"/>
    <mergeCell ref="AV70:BW70"/>
    <mergeCell ref="CB19:CB21"/>
    <mergeCell ref="CC19:CC21"/>
    <mergeCell ref="BF32:BW32"/>
    <mergeCell ref="AU61:AZ61"/>
    <mergeCell ref="BA61:BB61"/>
    <mergeCell ref="BF35:BW36"/>
    <mergeCell ref="A2:BW2"/>
    <mergeCell ref="AW4:BW4"/>
    <mergeCell ref="G7:AB7"/>
    <mergeCell ref="AW5:BD5"/>
    <mergeCell ref="BE5:BH5"/>
    <mergeCell ref="C46:H49"/>
    <mergeCell ref="C24:H24"/>
    <mergeCell ref="C25:H25"/>
    <mergeCell ref="C26:H26"/>
    <mergeCell ref="C27:H27"/>
    <mergeCell ref="C69:U69"/>
    <mergeCell ref="C70:U70"/>
    <mergeCell ref="C32:H32"/>
    <mergeCell ref="C33:H33"/>
    <mergeCell ref="C34:H34"/>
    <mergeCell ref="C35:H35"/>
    <mergeCell ref="C66:U66"/>
    <mergeCell ref="U32:V32"/>
    <mergeCell ref="U35:V35"/>
    <mergeCell ref="C67:U67"/>
    <mergeCell ref="BG41:BL41"/>
    <mergeCell ref="AY32:AZ32"/>
    <mergeCell ref="BA32:BB32"/>
    <mergeCell ref="BC32:BD32"/>
    <mergeCell ref="AY33:AZ33"/>
    <mergeCell ref="C29:H29"/>
    <mergeCell ref="C30:H30"/>
    <mergeCell ref="C31:H31"/>
    <mergeCell ref="I30:N30"/>
    <mergeCell ref="BA40:BR40"/>
    <mergeCell ref="D13:F13"/>
    <mergeCell ref="AU60:AZ60"/>
    <mergeCell ref="BA60:BB60"/>
    <mergeCell ref="BA41:BF41"/>
    <mergeCell ref="BA56:BB56"/>
    <mergeCell ref="U47:Z49"/>
    <mergeCell ref="AU46:BB49"/>
    <mergeCell ref="BA55:BB55"/>
    <mergeCell ref="BE60:BN60"/>
    <mergeCell ref="BM41:BR41"/>
    <mergeCell ref="U58:Z58"/>
    <mergeCell ref="U61:Z61"/>
    <mergeCell ref="AD59:AF59"/>
    <mergeCell ref="AG59:AJ59"/>
    <mergeCell ref="AG60:AJ60"/>
    <mergeCell ref="D14:F14"/>
    <mergeCell ref="C41:J41"/>
    <mergeCell ref="Z41:AB41"/>
    <mergeCell ref="I32:N32"/>
    <mergeCell ref="Q41:S41"/>
    <mergeCell ref="AD55:AF55"/>
    <mergeCell ref="AG55:AJ55"/>
    <mergeCell ref="AP70:AU70"/>
    <mergeCell ref="AP66:AU66"/>
    <mergeCell ref="AV68:BA68"/>
    <mergeCell ref="AV69:BA69"/>
    <mergeCell ref="AP69:AU69"/>
    <mergeCell ref="AU59:AZ59"/>
    <mergeCell ref="AV66:BA66"/>
    <mergeCell ref="V67:AE67"/>
    <mergeCell ref="C60:H60"/>
    <mergeCell ref="I60:N60"/>
    <mergeCell ref="C61:H61"/>
    <mergeCell ref="I61:N61"/>
    <mergeCell ref="V68:AE68"/>
    <mergeCell ref="O62:T62"/>
    <mergeCell ref="U62:Z62"/>
    <mergeCell ref="AA60:AC60"/>
    <mergeCell ref="AD60:AF60"/>
    <mergeCell ref="AF66:AO66"/>
    <mergeCell ref="O57:T57"/>
    <mergeCell ref="U57:Z57"/>
    <mergeCell ref="BA62:BB62"/>
    <mergeCell ref="AD57:AF57"/>
    <mergeCell ref="AG57:AJ57"/>
    <mergeCell ref="AA59:AC59"/>
    <mergeCell ref="O61:T61"/>
    <mergeCell ref="O60:T60"/>
    <mergeCell ref="U60:Z60"/>
    <mergeCell ref="O58:T58"/>
    <mergeCell ref="O56:T56"/>
    <mergeCell ref="U56:Z56"/>
    <mergeCell ref="AU58:AZ58"/>
    <mergeCell ref="BA58:BB58"/>
    <mergeCell ref="O59:T59"/>
    <mergeCell ref="U59:Z59"/>
    <mergeCell ref="AA56:AC56"/>
    <mergeCell ref="AD56:AF56"/>
    <mergeCell ref="AG56:AJ56"/>
    <mergeCell ref="AA57:AC57"/>
    <mergeCell ref="BB66:BR66"/>
    <mergeCell ref="BB68:BR68"/>
    <mergeCell ref="AU54:AZ54"/>
    <mergeCell ref="BA54:BB54"/>
    <mergeCell ref="BE61:BN62"/>
    <mergeCell ref="BA59:BB59"/>
    <mergeCell ref="AU57:AZ57"/>
    <mergeCell ref="BA57:BB57"/>
    <mergeCell ref="AU62:AZ62"/>
    <mergeCell ref="AP67:AU67"/>
    <mergeCell ref="O55:T55"/>
    <mergeCell ref="U55:Z55"/>
    <mergeCell ref="O54:T54"/>
    <mergeCell ref="U54:Z54"/>
    <mergeCell ref="AU55:AZ55"/>
    <mergeCell ref="O53:T53"/>
    <mergeCell ref="U53:Z53"/>
    <mergeCell ref="AG53:AJ53"/>
    <mergeCell ref="AG54:AJ54"/>
    <mergeCell ref="AA55:AC55"/>
    <mergeCell ref="O52:T52"/>
    <mergeCell ref="U52:Z52"/>
    <mergeCell ref="C68:U68"/>
    <mergeCell ref="V70:AE70"/>
    <mergeCell ref="V69:AE69"/>
    <mergeCell ref="V66:AE66"/>
    <mergeCell ref="AA52:AC52"/>
    <mergeCell ref="AD53:AF53"/>
    <mergeCell ref="AA54:AC54"/>
    <mergeCell ref="AD54:AF54"/>
    <mergeCell ref="BA53:BB53"/>
    <mergeCell ref="AU52:AZ52"/>
    <mergeCell ref="BA52:BB52"/>
    <mergeCell ref="AA51:AC51"/>
    <mergeCell ref="BA51:BB51"/>
    <mergeCell ref="AD52:AF52"/>
    <mergeCell ref="AG52:AJ52"/>
    <mergeCell ref="AA53:AC53"/>
    <mergeCell ref="AQ51:AT51"/>
    <mergeCell ref="AK52:AM52"/>
    <mergeCell ref="BA50:BB50"/>
    <mergeCell ref="O50:T50"/>
    <mergeCell ref="U50:Z50"/>
    <mergeCell ref="O51:T51"/>
    <mergeCell ref="U51:Z51"/>
    <mergeCell ref="AD51:AF51"/>
    <mergeCell ref="AG51:AJ51"/>
    <mergeCell ref="AK51:AM51"/>
    <mergeCell ref="AN51:AP51"/>
    <mergeCell ref="AU51:AZ51"/>
    <mergeCell ref="AA47:AT47"/>
    <mergeCell ref="T41:Y41"/>
    <mergeCell ref="AC41:AH41"/>
    <mergeCell ref="AI41:AK41"/>
    <mergeCell ref="K41:P41"/>
    <mergeCell ref="AU50:AZ50"/>
    <mergeCell ref="AV41:AY41"/>
    <mergeCell ref="I46:N49"/>
    <mergeCell ref="O47:T49"/>
    <mergeCell ref="C36:N36"/>
    <mergeCell ref="AI36:AJ36"/>
    <mergeCell ref="AK36:AL36"/>
    <mergeCell ref="AL41:AQ41"/>
    <mergeCell ref="AR41:AT41"/>
    <mergeCell ref="AM36:AN36"/>
    <mergeCell ref="AO36:AP36"/>
    <mergeCell ref="AQ36:AR36"/>
    <mergeCell ref="AS36:AT36"/>
    <mergeCell ref="AG36:AH36"/>
    <mergeCell ref="AS13:BQ14"/>
    <mergeCell ref="O36:T36"/>
    <mergeCell ref="BF33:BW34"/>
    <mergeCell ref="AA49:AC49"/>
    <mergeCell ref="AD49:AF49"/>
    <mergeCell ref="AG49:AJ49"/>
    <mergeCell ref="AK49:AM49"/>
    <mergeCell ref="O35:T35"/>
    <mergeCell ref="O34:T34"/>
    <mergeCell ref="AA48:AJ48"/>
    <mergeCell ref="BJ1:BW1"/>
    <mergeCell ref="AN49:AP49"/>
    <mergeCell ref="AQ49:AT49"/>
    <mergeCell ref="AA50:AC50"/>
    <mergeCell ref="AD50:AF50"/>
    <mergeCell ref="AG50:AJ50"/>
    <mergeCell ref="AK50:AM50"/>
    <mergeCell ref="AN50:AP50"/>
    <mergeCell ref="AQ50:AT50"/>
    <mergeCell ref="AK48:AT48"/>
    <mergeCell ref="U28:V28"/>
    <mergeCell ref="W28:X28"/>
    <mergeCell ref="Y28:Z28"/>
    <mergeCell ref="O29:T29"/>
    <mergeCell ref="O33:T33"/>
    <mergeCell ref="U29:V29"/>
    <mergeCell ref="W29:X29"/>
    <mergeCell ref="O31:T31"/>
    <mergeCell ref="O28:T28"/>
    <mergeCell ref="Y29:Z29"/>
    <mergeCell ref="O30:T30"/>
    <mergeCell ref="AA58:AC58"/>
    <mergeCell ref="AD58:AF58"/>
    <mergeCell ref="AG58:AJ58"/>
    <mergeCell ref="T40:AB40"/>
    <mergeCell ref="AC40:AK40"/>
    <mergeCell ref="K40:S40"/>
    <mergeCell ref="O46:AT46"/>
    <mergeCell ref="O32:T32"/>
    <mergeCell ref="AL40:AT40"/>
    <mergeCell ref="AM22:AR22"/>
    <mergeCell ref="AG22:AL22"/>
    <mergeCell ref="AA22:AF22"/>
    <mergeCell ref="U22:Z22"/>
    <mergeCell ref="AA61:AC61"/>
    <mergeCell ref="AD61:AF61"/>
    <mergeCell ref="AG61:AJ61"/>
    <mergeCell ref="AN52:AP52"/>
    <mergeCell ref="AQ52:AT52"/>
    <mergeCell ref="AK53:AM53"/>
    <mergeCell ref="C53:H53"/>
    <mergeCell ref="C54:H54"/>
    <mergeCell ref="C55:H55"/>
    <mergeCell ref="I34:N34"/>
    <mergeCell ref="I35:N35"/>
    <mergeCell ref="I24:N29"/>
    <mergeCell ref="I31:N31"/>
    <mergeCell ref="I33:N33"/>
    <mergeCell ref="C40:J40"/>
    <mergeCell ref="C28:H28"/>
    <mergeCell ref="C56:H56"/>
    <mergeCell ref="I56:N56"/>
    <mergeCell ref="C57:H57"/>
    <mergeCell ref="I57:N57"/>
    <mergeCell ref="AS22:AX22"/>
    <mergeCell ref="AY22:BD22"/>
    <mergeCell ref="C50:H50"/>
    <mergeCell ref="I50:N55"/>
    <mergeCell ref="C51:H51"/>
    <mergeCell ref="C52:H52"/>
    <mergeCell ref="I59:N59"/>
    <mergeCell ref="O25:T25"/>
    <mergeCell ref="O26:T26"/>
    <mergeCell ref="U21:BD21"/>
    <mergeCell ref="O27:T27"/>
    <mergeCell ref="AN53:AP53"/>
    <mergeCell ref="AQ53:AT53"/>
    <mergeCell ref="AK54:AM54"/>
    <mergeCell ref="AN54:AP54"/>
    <mergeCell ref="AQ54:AT54"/>
    <mergeCell ref="CA15:CD15"/>
    <mergeCell ref="A4:I4"/>
    <mergeCell ref="J4:AM4"/>
    <mergeCell ref="A5:I5"/>
    <mergeCell ref="J5:AM5"/>
    <mergeCell ref="AD7:BO7"/>
    <mergeCell ref="AN5:AV5"/>
    <mergeCell ref="D11:F11"/>
    <mergeCell ref="C7:F7"/>
    <mergeCell ref="AS11:BI11"/>
    <mergeCell ref="G11:AO11"/>
    <mergeCell ref="BJ11:BQ11"/>
    <mergeCell ref="AN4:AV4"/>
    <mergeCell ref="C62:N62"/>
    <mergeCell ref="O24:T24"/>
    <mergeCell ref="G13:AO13"/>
    <mergeCell ref="G14:AO14"/>
    <mergeCell ref="C58:H58"/>
    <mergeCell ref="I58:N58"/>
    <mergeCell ref="C59:H59"/>
  </mergeCells>
  <printOptions/>
  <pageMargins left="0.5905511811023623" right="0.31496062992125984" top="0.35433070866141736" bottom="0.35433070866141736" header="0.31496062992125984" footer="0.31496062992125984"/>
  <pageSetup horizontalDpi="600" verticalDpi="600" orientation="portrait" paperSize="9" scale="93" r:id="rId2"/>
  <ignoredErrors>
    <ignoredError sqref="AY24:BD35 AZ36:BD36 AT36:AX36 AN36:AR36 AH36:AL36 AB36:AF36 V36:Z36 U36 AA36 AG36 AS3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72"/>
  <sheetViews>
    <sheetView view="pageBreakPreview" zoomScaleSheetLayoutView="100" zoomScalePageLayoutView="0" workbookViewId="0" topLeftCell="A1">
      <selection activeCell="CB43" sqref="CB43"/>
    </sheetView>
  </sheetViews>
  <sheetFormatPr defaultColWidth="1.28515625" defaultRowHeight="15" customHeight="1"/>
  <cols>
    <col min="1" max="70" width="1.28515625" style="1" customWidth="1"/>
    <col min="71" max="71" width="2.421875" style="1" bestFit="1" customWidth="1"/>
    <col min="72" max="72" width="2.421875" style="1" customWidth="1"/>
    <col min="73" max="78" width="1.28515625" style="1" customWidth="1"/>
    <col min="79" max="79" width="3.421875" style="1" bestFit="1" customWidth="1"/>
    <col min="80" max="80" width="9.421875" style="10" customWidth="1"/>
    <col min="81" max="81" width="25.421875" style="10" customWidth="1"/>
    <col min="82" max="83" width="7.421875" style="10" customWidth="1"/>
    <col min="84" max="16384" width="1.28515625" style="1" customWidth="1"/>
  </cols>
  <sheetData>
    <row r="1" spans="1:75" ht="15" customHeight="1">
      <c r="A1" s="10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J1" s="109" t="s">
        <v>40</v>
      </c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</row>
    <row r="2" spans="1:78" ht="22.5" customHeight="1">
      <c r="A2" s="227" t="s">
        <v>66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4"/>
      <c r="BY2" s="24"/>
      <c r="BZ2" s="24"/>
    </row>
    <row r="3" spans="1:83" s="6" customFormat="1" ht="6.75" customHeight="1">
      <c r="A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CB3" s="10"/>
      <c r="CC3" s="10"/>
      <c r="CD3" s="10"/>
      <c r="CE3" s="10"/>
    </row>
    <row r="4" spans="1:83" s="6" customFormat="1" ht="18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7" t="s">
        <v>95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9"/>
      <c r="AN4" s="47" t="s">
        <v>13</v>
      </c>
      <c r="AO4" s="47"/>
      <c r="AP4" s="47"/>
      <c r="AQ4" s="47"/>
      <c r="AR4" s="47"/>
      <c r="AS4" s="47"/>
      <c r="AT4" s="47"/>
      <c r="AU4" s="47"/>
      <c r="AV4" s="47"/>
      <c r="AW4" s="57" t="s">
        <v>62</v>
      </c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9"/>
      <c r="CB4" s="10"/>
      <c r="CC4" s="10"/>
      <c r="CD4" s="10"/>
      <c r="CE4" s="10"/>
    </row>
    <row r="5" spans="1:83" s="6" customFormat="1" ht="18" customHeight="1">
      <c r="A5" s="60" t="s">
        <v>63</v>
      </c>
      <c r="B5" s="61"/>
      <c r="C5" s="61"/>
      <c r="D5" s="61"/>
      <c r="E5" s="61"/>
      <c r="F5" s="61"/>
      <c r="G5" s="61"/>
      <c r="H5" s="61"/>
      <c r="I5" s="62"/>
      <c r="J5" s="57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9"/>
      <c r="AN5" s="60" t="s">
        <v>39</v>
      </c>
      <c r="AO5" s="61"/>
      <c r="AP5" s="61"/>
      <c r="AQ5" s="61"/>
      <c r="AR5" s="61"/>
      <c r="AS5" s="61"/>
      <c r="AT5" s="61"/>
      <c r="AU5" s="61"/>
      <c r="AV5" s="62"/>
      <c r="AW5" s="57">
        <v>20</v>
      </c>
      <c r="AX5" s="58"/>
      <c r="AY5" s="58"/>
      <c r="AZ5" s="58"/>
      <c r="BA5" s="58"/>
      <c r="BB5" s="58"/>
      <c r="BC5" s="58"/>
      <c r="BD5" s="58"/>
      <c r="BE5" s="61" t="s">
        <v>2</v>
      </c>
      <c r="BF5" s="61"/>
      <c r="BG5" s="61"/>
      <c r="BH5" s="62"/>
      <c r="BI5" s="26"/>
      <c r="BJ5" s="26"/>
      <c r="BK5" s="26" t="s">
        <v>64</v>
      </c>
      <c r="BM5" s="26"/>
      <c r="BN5" s="26"/>
      <c r="BQ5" s="28"/>
      <c r="BR5" s="28"/>
      <c r="BS5" s="28"/>
      <c r="BT5" s="28"/>
      <c r="BU5" s="28"/>
      <c r="BV5" s="28"/>
      <c r="BW5" s="28"/>
      <c r="BX5" s="8"/>
      <c r="BY5" s="8"/>
      <c r="BZ5" s="8"/>
      <c r="CB5" s="10"/>
      <c r="CC5" s="10"/>
      <c r="CD5" s="10"/>
      <c r="CE5" s="10"/>
    </row>
    <row r="6" ht="3.75" customHeight="1">
      <c r="A6" s="3"/>
    </row>
    <row r="7" spans="1:83" s="6" customFormat="1" ht="15" customHeight="1">
      <c r="A7" s="23" t="s">
        <v>49</v>
      </c>
      <c r="B7" s="8"/>
      <c r="C7" s="68"/>
      <c r="D7" s="69"/>
      <c r="E7" s="69"/>
      <c r="F7" s="70"/>
      <c r="G7" s="228" t="s">
        <v>50</v>
      </c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33"/>
      <c r="AD7" s="63" t="s">
        <v>38</v>
      </c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CB7" s="10"/>
      <c r="CC7" s="10"/>
      <c r="CD7" s="10"/>
      <c r="CE7" s="10"/>
    </row>
    <row r="8" ht="15" customHeight="1">
      <c r="A8" s="3"/>
    </row>
    <row r="9" spans="1:13" ht="15" customHeight="1">
      <c r="A9" s="3" t="s">
        <v>1</v>
      </c>
      <c r="M9" s="32" t="s">
        <v>78</v>
      </c>
    </row>
    <row r="10" ht="4.5" customHeight="1" thickBot="1">
      <c r="A10" s="3"/>
    </row>
    <row r="11" spans="4:69" s="10" customFormat="1" ht="15" customHeight="1" thickBot="1">
      <c r="D11" s="65"/>
      <c r="E11" s="66"/>
      <c r="F11" s="67"/>
      <c r="G11" s="42" t="s">
        <v>67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S11" s="71" t="s">
        <v>65</v>
      </c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44"/>
      <c r="BK11" s="45"/>
      <c r="BL11" s="45"/>
      <c r="BM11" s="45"/>
      <c r="BN11" s="45"/>
      <c r="BO11" s="45"/>
      <c r="BP11" s="45"/>
      <c r="BQ11" s="46"/>
    </row>
    <row r="12" spans="7:72" s="15" customFormat="1" ht="5.25" customHeight="1"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8"/>
      <c r="BK12" s="18"/>
      <c r="BL12" s="18"/>
      <c r="BM12" s="18"/>
      <c r="BN12" s="18"/>
      <c r="BO12" s="18"/>
      <c r="BP12" s="18"/>
      <c r="BQ12" s="18"/>
      <c r="BR12" s="19"/>
      <c r="BS12" s="19"/>
      <c r="BT12" s="19"/>
    </row>
    <row r="13" spans="4:69" s="10" customFormat="1" ht="15" customHeight="1">
      <c r="D13" s="65"/>
      <c r="E13" s="66"/>
      <c r="F13" s="67"/>
      <c r="G13" s="42" t="s">
        <v>68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S13" s="112" t="s">
        <v>37</v>
      </c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4"/>
    </row>
    <row r="14" spans="4:82" s="10" customFormat="1" ht="15" customHeight="1">
      <c r="D14" s="199" t="s">
        <v>96</v>
      </c>
      <c r="E14" s="200"/>
      <c r="F14" s="201"/>
      <c r="G14" s="42" t="s">
        <v>69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S14" s="115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7"/>
      <c r="BY14" s="15"/>
      <c r="BZ14" s="15"/>
      <c r="CA14" s="15"/>
      <c r="CB14" s="15"/>
      <c r="CC14" s="15"/>
      <c r="CD14" s="15"/>
    </row>
    <row r="15" spans="77:82" s="10" customFormat="1" ht="15" customHeight="1">
      <c r="BY15" s="15"/>
      <c r="BZ15" s="15"/>
      <c r="CA15" s="55"/>
      <c r="CB15" s="55"/>
      <c r="CC15" s="55"/>
      <c r="CD15" s="55"/>
    </row>
    <row r="16" ht="15" customHeight="1">
      <c r="A16" s="3" t="s">
        <v>36</v>
      </c>
    </row>
    <row r="17" spans="1:5" ht="15" customHeight="1">
      <c r="A17" s="3"/>
      <c r="E17" s="1" t="s">
        <v>84</v>
      </c>
    </row>
    <row r="18" spans="1:69" ht="15" customHeight="1">
      <c r="A18" s="3"/>
      <c r="E18" s="38" t="s">
        <v>83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</row>
    <row r="19" spans="1:81" ht="4.5" customHeight="1">
      <c r="A19" s="3"/>
      <c r="CB19" s="234"/>
      <c r="CC19" s="236"/>
    </row>
    <row r="20" spans="1:81" ht="4.5" customHeight="1" thickBot="1">
      <c r="A20" s="3"/>
      <c r="CB20" s="234"/>
      <c r="CC20" s="236"/>
    </row>
    <row r="21" spans="1:81" s="10" customFormat="1" ht="15" customHeight="1">
      <c r="A21" s="14"/>
      <c r="C21" s="145" t="s">
        <v>33</v>
      </c>
      <c r="D21" s="146"/>
      <c r="E21" s="146"/>
      <c r="F21" s="146"/>
      <c r="G21" s="146"/>
      <c r="H21" s="147"/>
      <c r="I21" s="145" t="s">
        <v>32</v>
      </c>
      <c r="J21" s="146"/>
      <c r="K21" s="146"/>
      <c r="L21" s="146"/>
      <c r="M21" s="146"/>
      <c r="N21" s="147"/>
      <c r="O21" s="145" t="s">
        <v>58</v>
      </c>
      <c r="P21" s="146"/>
      <c r="Q21" s="146"/>
      <c r="R21" s="146"/>
      <c r="S21" s="146"/>
      <c r="T21" s="147"/>
      <c r="U21" s="74" t="s">
        <v>59</v>
      </c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6"/>
      <c r="BG21" s="35"/>
      <c r="BH21" s="35"/>
      <c r="BI21" s="264" t="s">
        <v>85</v>
      </c>
      <c r="BJ21" s="110"/>
      <c r="BK21" s="110"/>
      <c r="BL21" s="110"/>
      <c r="BM21" s="110"/>
      <c r="BN21" s="110"/>
      <c r="BO21" s="110"/>
      <c r="BP21" s="110"/>
      <c r="BQ21" s="110"/>
      <c r="BR21" s="160"/>
      <c r="CB21" s="235"/>
      <c r="CC21" s="237"/>
    </row>
    <row r="22" spans="3:81" s="10" customFormat="1" ht="15" customHeight="1" thickBot="1">
      <c r="C22" s="148"/>
      <c r="D22" s="149"/>
      <c r="E22" s="149"/>
      <c r="F22" s="149"/>
      <c r="G22" s="149"/>
      <c r="H22" s="150"/>
      <c r="I22" s="148"/>
      <c r="J22" s="149"/>
      <c r="K22" s="149"/>
      <c r="L22" s="149"/>
      <c r="M22" s="149"/>
      <c r="N22" s="150"/>
      <c r="O22" s="148"/>
      <c r="P22" s="149"/>
      <c r="Q22" s="149"/>
      <c r="R22" s="149"/>
      <c r="S22" s="149"/>
      <c r="T22" s="150"/>
      <c r="U22" s="99" t="s">
        <v>3</v>
      </c>
      <c r="V22" s="79"/>
      <c r="W22" s="79"/>
      <c r="X22" s="79"/>
      <c r="Y22" s="79"/>
      <c r="Z22" s="98"/>
      <c r="AA22" s="78" t="s">
        <v>4</v>
      </c>
      <c r="AB22" s="79"/>
      <c r="AC22" s="79"/>
      <c r="AD22" s="79"/>
      <c r="AE22" s="79"/>
      <c r="AF22" s="98"/>
      <c r="AG22" s="78" t="s">
        <v>5</v>
      </c>
      <c r="AH22" s="79"/>
      <c r="AI22" s="79"/>
      <c r="AJ22" s="79"/>
      <c r="AK22" s="79"/>
      <c r="AL22" s="98"/>
      <c r="AM22" s="78" t="s">
        <v>6</v>
      </c>
      <c r="AN22" s="79"/>
      <c r="AO22" s="79"/>
      <c r="AP22" s="79"/>
      <c r="AQ22" s="79"/>
      <c r="AR22" s="98"/>
      <c r="AS22" s="78" t="s">
        <v>7</v>
      </c>
      <c r="AT22" s="79"/>
      <c r="AU22" s="79"/>
      <c r="AV22" s="79"/>
      <c r="AW22" s="79"/>
      <c r="AX22" s="79"/>
      <c r="AY22" s="78" t="s">
        <v>8</v>
      </c>
      <c r="AZ22" s="79"/>
      <c r="BA22" s="79"/>
      <c r="BB22" s="79"/>
      <c r="BC22" s="79"/>
      <c r="BD22" s="80"/>
      <c r="BG22" s="36"/>
      <c r="BH22" s="36"/>
      <c r="BI22" s="280">
        <f>SUM(AY36:BD36)</f>
        <v>2580</v>
      </c>
      <c r="BJ22" s="281"/>
      <c r="BK22" s="281"/>
      <c r="BL22" s="281"/>
      <c r="BM22" s="281"/>
      <c r="BN22" s="281"/>
      <c r="BO22" s="281"/>
      <c r="BP22" s="281"/>
      <c r="BQ22" s="281"/>
      <c r="BR22" s="282"/>
      <c r="CB22" s="30" t="s">
        <v>73</v>
      </c>
      <c r="CC22" s="30" t="s">
        <v>71</v>
      </c>
    </row>
    <row r="23" spans="3:81" s="10" customFormat="1" ht="15" customHeight="1" thickBot="1">
      <c r="C23" s="151"/>
      <c r="D23" s="152"/>
      <c r="E23" s="152"/>
      <c r="F23" s="152"/>
      <c r="G23" s="152"/>
      <c r="H23" s="153"/>
      <c r="I23" s="151"/>
      <c r="J23" s="152"/>
      <c r="K23" s="152"/>
      <c r="L23" s="152"/>
      <c r="M23" s="152"/>
      <c r="N23" s="153"/>
      <c r="O23" s="151"/>
      <c r="P23" s="152"/>
      <c r="Q23" s="152"/>
      <c r="R23" s="152"/>
      <c r="S23" s="152"/>
      <c r="T23" s="153"/>
      <c r="U23" s="244" t="s">
        <v>80</v>
      </c>
      <c r="V23" s="231"/>
      <c r="W23" s="242" t="s">
        <v>81</v>
      </c>
      <c r="X23" s="242"/>
      <c r="Y23" s="230" t="s">
        <v>82</v>
      </c>
      <c r="Z23" s="243"/>
      <c r="AA23" s="214" t="s">
        <v>80</v>
      </c>
      <c r="AB23" s="209"/>
      <c r="AC23" s="230" t="s">
        <v>81</v>
      </c>
      <c r="AD23" s="231"/>
      <c r="AE23" s="209" t="s">
        <v>82</v>
      </c>
      <c r="AF23" s="210"/>
      <c r="AG23" s="214" t="s">
        <v>80</v>
      </c>
      <c r="AH23" s="209"/>
      <c r="AI23" s="230" t="s">
        <v>81</v>
      </c>
      <c r="AJ23" s="242"/>
      <c r="AK23" s="230" t="s">
        <v>82</v>
      </c>
      <c r="AL23" s="243"/>
      <c r="AM23" s="214" t="s">
        <v>80</v>
      </c>
      <c r="AN23" s="209"/>
      <c r="AO23" s="230" t="s">
        <v>81</v>
      </c>
      <c r="AP23" s="231"/>
      <c r="AQ23" s="209" t="s">
        <v>82</v>
      </c>
      <c r="AR23" s="210"/>
      <c r="AS23" s="214" t="s">
        <v>80</v>
      </c>
      <c r="AT23" s="209"/>
      <c r="AU23" s="230" t="s">
        <v>81</v>
      </c>
      <c r="AV23" s="231"/>
      <c r="AW23" s="209" t="s">
        <v>82</v>
      </c>
      <c r="AX23" s="210"/>
      <c r="AY23" s="214" t="s">
        <v>80</v>
      </c>
      <c r="AZ23" s="209"/>
      <c r="BA23" s="230" t="s">
        <v>81</v>
      </c>
      <c r="BB23" s="231"/>
      <c r="BC23" s="209" t="s">
        <v>82</v>
      </c>
      <c r="BD23" s="215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CB23" s="30"/>
      <c r="CC23" s="30"/>
    </row>
    <row r="24" spans="3:81" s="10" customFormat="1" ht="13.5" customHeight="1">
      <c r="C24" s="81" t="s">
        <v>20</v>
      </c>
      <c r="D24" s="82"/>
      <c r="E24" s="82"/>
      <c r="F24" s="82"/>
      <c r="G24" s="82"/>
      <c r="H24" s="82"/>
      <c r="I24" s="83"/>
      <c r="J24" s="84"/>
      <c r="K24" s="84"/>
      <c r="L24" s="84"/>
      <c r="M24" s="84"/>
      <c r="N24" s="85"/>
      <c r="O24" s="51">
        <v>20</v>
      </c>
      <c r="P24" s="51"/>
      <c r="Q24" s="51"/>
      <c r="R24" s="51"/>
      <c r="S24" s="51"/>
      <c r="T24" s="51"/>
      <c r="U24" s="245">
        <v>10</v>
      </c>
      <c r="V24" s="246"/>
      <c r="W24" s="246">
        <v>20</v>
      </c>
      <c r="X24" s="246"/>
      <c r="Y24" s="246">
        <v>10</v>
      </c>
      <c r="Z24" s="247"/>
      <c r="AA24" s="245">
        <v>20</v>
      </c>
      <c r="AB24" s="246"/>
      <c r="AC24" s="246">
        <v>30</v>
      </c>
      <c r="AD24" s="246"/>
      <c r="AE24" s="246">
        <v>20</v>
      </c>
      <c r="AF24" s="247"/>
      <c r="AG24" s="245">
        <v>20</v>
      </c>
      <c r="AH24" s="246"/>
      <c r="AI24" s="246">
        <v>20</v>
      </c>
      <c r="AJ24" s="246"/>
      <c r="AK24" s="246">
        <v>20</v>
      </c>
      <c r="AL24" s="247"/>
      <c r="AM24" s="245">
        <v>10</v>
      </c>
      <c r="AN24" s="246"/>
      <c r="AO24" s="246">
        <v>10</v>
      </c>
      <c r="AP24" s="246"/>
      <c r="AQ24" s="246">
        <v>20</v>
      </c>
      <c r="AR24" s="247"/>
      <c r="AS24" s="245">
        <v>20</v>
      </c>
      <c r="AT24" s="246"/>
      <c r="AU24" s="246">
        <v>20</v>
      </c>
      <c r="AV24" s="246"/>
      <c r="AW24" s="246">
        <v>30</v>
      </c>
      <c r="AX24" s="249"/>
      <c r="AY24" s="245">
        <f>SUM(U24+AA24+AG24+AM24+AS24)</f>
        <v>80</v>
      </c>
      <c r="AZ24" s="246"/>
      <c r="BA24" s="246">
        <f>SUM(W24+AC24+AI24+AO24+AU24)</f>
        <v>100</v>
      </c>
      <c r="BB24" s="246"/>
      <c r="BC24" s="246">
        <f>SUM(Y24+AE24+AK24+AQ24+AW24)</f>
        <v>100</v>
      </c>
      <c r="BD24" s="247"/>
      <c r="BG24" s="36"/>
      <c r="BH24" s="36"/>
      <c r="BI24" s="264" t="s">
        <v>16</v>
      </c>
      <c r="BJ24" s="110"/>
      <c r="BK24" s="110"/>
      <c r="BL24" s="110"/>
      <c r="BM24" s="110"/>
      <c r="BN24" s="110"/>
      <c r="BO24" s="110"/>
      <c r="BP24" s="110"/>
      <c r="BQ24" s="110"/>
      <c r="BR24" s="160"/>
      <c r="CB24" s="31" t="s">
        <v>74</v>
      </c>
      <c r="CC24" s="30" t="s">
        <v>72</v>
      </c>
    </row>
    <row r="25" spans="3:81" s="10" customFormat="1" ht="13.5" customHeight="1">
      <c r="C25" s="52" t="s">
        <v>21</v>
      </c>
      <c r="D25" s="53"/>
      <c r="E25" s="53"/>
      <c r="F25" s="53"/>
      <c r="G25" s="53"/>
      <c r="H25" s="53"/>
      <c r="I25" s="86"/>
      <c r="J25" s="87"/>
      <c r="K25" s="87"/>
      <c r="L25" s="87"/>
      <c r="M25" s="87"/>
      <c r="N25" s="88"/>
      <c r="O25" s="73">
        <v>20</v>
      </c>
      <c r="P25" s="73"/>
      <c r="Q25" s="73"/>
      <c r="R25" s="73"/>
      <c r="S25" s="73"/>
      <c r="T25" s="73"/>
      <c r="U25" s="106">
        <v>10</v>
      </c>
      <c r="V25" s="107"/>
      <c r="W25" s="107">
        <v>20</v>
      </c>
      <c r="X25" s="107"/>
      <c r="Y25" s="107">
        <v>10</v>
      </c>
      <c r="Z25" s="108"/>
      <c r="AA25" s="106">
        <v>20</v>
      </c>
      <c r="AB25" s="107"/>
      <c r="AC25" s="107">
        <v>30</v>
      </c>
      <c r="AD25" s="107"/>
      <c r="AE25" s="107">
        <v>20</v>
      </c>
      <c r="AF25" s="108"/>
      <c r="AG25" s="106">
        <v>20</v>
      </c>
      <c r="AH25" s="107"/>
      <c r="AI25" s="107">
        <v>20</v>
      </c>
      <c r="AJ25" s="107"/>
      <c r="AK25" s="107">
        <v>20</v>
      </c>
      <c r="AL25" s="108"/>
      <c r="AM25" s="106">
        <v>10</v>
      </c>
      <c r="AN25" s="107"/>
      <c r="AO25" s="107">
        <v>10</v>
      </c>
      <c r="AP25" s="107"/>
      <c r="AQ25" s="107">
        <v>20</v>
      </c>
      <c r="AR25" s="108"/>
      <c r="AS25" s="106">
        <v>20</v>
      </c>
      <c r="AT25" s="107"/>
      <c r="AU25" s="107">
        <v>20</v>
      </c>
      <c r="AV25" s="107"/>
      <c r="AW25" s="107">
        <v>30</v>
      </c>
      <c r="AX25" s="250"/>
      <c r="AY25" s="106">
        <f aca="true" t="shared" si="0" ref="AY25:AY35">SUM(U25+AA25+AG25+AM25+AS25)</f>
        <v>80</v>
      </c>
      <c r="AZ25" s="107"/>
      <c r="BA25" s="107">
        <f aca="true" t="shared" si="1" ref="BA25:BA35">SUM(W25+AC25+AI25+AO25+AU25)</f>
        <v>100</v>
      </c>
      <c r="BB25" s="107"/>
      <c r="BC25" s="107">
        <f aca="true" t="shared" si="2" ref="BC25:BC35">SUM(Y25+AE25+AK25+AQ25+AW25)</f>
        <v>100</v>
      </c>
      <c r="BD25" s="108"/>
      <c r="BG25" s="15"/>
      <c r="BH25" s="15"/>
      <c r="BI25" s="265">
        <f>ROUND((CB27*2+CB28*3+CB29*4+CB30*5+CB31*6)/BI22,1)</f>
        <v>4.1</v>
      </c>
      <c r="BJ25" s="266"/>
      <c r="BK25" s="266"/>
      <c r="BL25" s="266"/>
      <c r="BM25" s="266"/>
      <c r="BN25" s="266"/>
      <c r="BO25" s="266"/>
      <c r="BP25" s="266"/>
      <c r="BQ25" s="266"/>
      <c r="BR25" s="267"/>
      <c r="CB25" s="31" t="s">
        <v>75</v>
      </c>
      <c r="CC25" s="30" t="s">
        <v>76</v>
      </c>
    </row>
    <row r="26" spans="3:70" s="10" customFormat="1" ht="13.5" customHeight="1">
      <c r="C26" s="52" t="s">
        <v>22</v>
      </c>
      <c r="D26" s="53"/>
      <c r="E26" s="53"/>
      <c r="F26" s="53"/>
      <c r="G26" s="53"/>
      <c r="H26" s="53"/>
      <c r="I26" s="86"/>
      <c r="J26" s="87"/>
      <c r="K26" s="87"/>
      <c r="L26" s="87"/>
      <c r="M26" s="87"/>
      <c r="N26" s="88"/>
      <c r="O26" s="73">
        <v>20</v>
      </c>
      <c r="P26" s="73"/>
      <c r="Q26" s="73"/>
      <c r="R26" s="73"/>
      <c r="S26" s="73"/>
      <c r="T26" s="73"/>
      <c r="U26" s="106">
        <v>10</v>
      </c>
      <c r="V26" s="107"/>
      <c r="W26" s="107">
        <v>20</v>
      </c>
      <c r="X26" s="107"/>
      <c r="Y26" s="107">
        <v>10</v>
      </c>
      <c r="Z26" s="108"/>
      <c r="AA26" s="106">
        <v>20</v>
      </c>
      <c r="AB26" s="107"/>
      <c r="AC26" s="107">
        <v>30</v>
      </c>
      <c r="AD26" s="107"/>
      <c r="AE26" s="107">
        <v>20</v>
      </c>
      <c r="AF26" s="108"/>
      <c r="AG26" s="106">
        <v>20</v>
      </c>
      <c r="AH26" s="107"/>
      <c r="AI26" s="107">
        <v>20</v>
      </c>
      <c r="AJ26" s="107"/>
      <c r="AK26" s="107">
        <v>20</v>
      </c>
      <c r="AL26" s="108"/>
      <c r="AM26" s="106">
        <v>10</v>
      </c>
      <c r="AN26" s="107"/>
      <c r="AO26" s="107">
        <v>10</v>
      </c>
      <c r="AP26" s="107"/>
      <c r="AQ26" s="107">
        <v>20</v>
      </c>
      <c r="AR26" s="108"/>
      <c r="AS26" s="106">
        <v>20</v>
      </c>
      <c r="AT26" s="107"/>
      <c r="AU26" s="107">
        <v>20</v>
      </c>
      <c r="AV26" s="107"/>
      <c r="AW26" s="107">
        <v>30</v>
      </c>
      <c r="AX26" s="250"/>
      <c r="AY26" s="106">
        <f t="shared" si="0"/>
        <v>80</v>
      </c>
      <c r="AZ26" s="107"/>
      <c r="BA26" s="107">
        <f t="shared" si="1"/>
        <v>100</v>
      </c>
      <c r="BB26" s="107"/>
      <c r="BC26" s="107">
        <f t="shared" si="2"/>
        <v>100</v>
      </c>
      <c r="BD26" s="108"/>
      <c r="BG26" s="35"/>
      <c r="BH26" s="35"/>
      <c r="BI26" s="268"/>
      <c r="BJ26" s="269"/>
      <c r="BK26" s="269"/>
      <c r="BL26" s="269"/>
      <c r="BM26" s="269"/>
      <c r="BN26" s="269"/>
      <c r="BO26" s="269"/>
      <c r="BP26" s="269"/>
      <c r="BQ26" s="269"/>
      <c r="BR26" s="270"/>
    </row>
    <row r="27" spans="3:80" s="10" customFormat="1" ht="13.5" customHeight="1" thickBot="1">
      <c r="C27" s="52" t="s">
        <v>23</v>
      </c>
      <c r="D27" s="53"/>
      <c r="E27" s="53"/>
      <c r="F27" s="53"/>
      <c r="G27" s="53"/>
      <c r="H27" s="53"/>
      <c r="I27" s="86"/>
      <c r="J27" s="87"/>
      <c r="K27" s="87"/>
      <c r="L27" s="87"/>
      <c r="M27" s="87"/>
      <c r="N27" s="88"/>
      <c r="O27" s="73">
        <v>20</v>
      </c>
      <c r="P27" s="73"/>
      <c r="Q27" s="73"/>
      <c r="R27" s="73"/>
      <c r="S27" s="73"/>
      <c r="T27" s="73"/>
      <c r="U27" s="106">
        <v>10</v>
      </c>
      <c r="V27" s="107"/>
      <c r="W27" s="107">
        <v>20</v>
      </c>
      <c r="X27" s="107"/>
      <c r="Y27" s="107">
        <v>10</v>
      </c>
      <c r="Z27" s="108"/>
      <c r="AA27" s="106">
        <v>20</v>
      </c>
      <c r="AB27" s="107"/>
      <c r="AC27" s="107">
        <v>30</v>
      </c>
      <c r="AD27" s="107"/>
      <c r="AE27" s="107">
        <v>20</v>
      </c>
      <c r="AF27" s="108"/>
      <c r="AG27" s="106">
        <v>20</v>
      </c>
      <c r="AH27" s="107"/>
      <c r="AI27" s="107">
        <v>20</v>
      </c>
      <c r="AJ27" s="107"/>
      <c r="AK27" s="107">
        <v>20</v>
      </c>
      <c r="AL27" s="108"/>
      <c r="AM27" s="106">
        <v>10</v>
      </c>
      <c r="AN27" s="107"/>
      <c r="AO27" s="107">
        <v>10</v>
      </c>
      <c r="AP27" s="107"/>
      <c r="AQ27" s="107">
        <v>20</v>
      </c>
      <c r="AR27" s="108"/>
      <c r="AS27" s="106">
        <v>20</v>
      </c>
      <c r="AT27" s="107"/>
      <c r="AU27" s="107">
        <v>20</v>
      </c>
      <c r="AV27" s="107"/>
      <c r="AW27" s="107">
        <v>30</v>
      </c>
      <c r="AX27" s="250"/>
      <c r="AY27" s="106">
        <f t="shared" si="0"/>
        <v>80</v>
      </c>
      <c r="AZ27" s="107"/>
      <c r="BA27" s="107">
        <f t="shared" si="1"/>
        <v>100</v>
      </c>
      <c r="BB27" s="107"/>
      <c r="BC27" s="107">
        <f t="shared" si="2"/>
        <v>100</v>
      </c>
      <c r="BD27" s="108"/>
      <c r="BG27" s="37"/>
      <c r="BH27" s="37"/>
      <c r="BI27" s="271"/>
      <c r="BJ27" s="272"/>
      <c r="BK27" s="272"/>
      <c r="BL27" s="272"/>
      <c r="BM27" s="272"/>
      <c r="BN27" s="272"/>
      <c r="BO27" s="272"/>
      <c r="BP27" s="272"/>
      <c r="BQ27" s="272"/>
      <c r="BR27" s="273"/>
      <c r="CB27" s="39">
        <f>SUM(U36:Z36)</f>
        <v>360</v>
      </c>
    </row>
    <row r="28" spans="3:80" s="10" customFormat="1" ht="13.5" customHeight="1" thickBot="1">
      <c r="C28" s="52" t="s">
        <v>24</v>
      </c>
      <c r="D28" s="53"/>
      <c r="E28" s="53"/>
      <c r="F28" s="53"/>
      <c r="G28" s="53"/>
      <c r="H28" s="53"/>
      <c r="I28" s="86"/>
      <c r="J28" s="87"/>
      <c r="K28" s="87"/>
      <c r="L28" s="87"/>
      <c r="M28" s="87"/>
      <c r="N28" s="88"/>
      <c r="O28" s="73">
        <v>20</v>
      </c>
      <c r="P28" s="73"/>
      <c r="Q28" s="73"/>
      <c r="R28" s="73"/>
      <c r="S28" s="73"/>
      <c r="T28" s="73"/>
      <c r="U28" s="106">
        <v>10</v>
      </c>
      <c r="V28" s="107"/>
      <c r="W28" s="107">
        <v>20</v>
      </c>
      <c r="X28" s="107"/>
      <c r="Y28" s="107">
        <v>10</v>
      </c>
      <c r="Z28" s="108"/>
      <c r="AA28" s="106">
        <v>20</v>
      </c>
      <c r="AB28" s="107"/>
      <c r="AC28" s="107">
        <v>30</v>
      </c>
      <c r="AD28" s="107"/>
      <c r="AE28" s="107">
        <v>20</v>
      </c>
      <c r="AF28" s="108"/>
      <c r="AG28" s="106">
        <v>20</v>
      </c>
      <c r="AH28" s="107"/>
      <c r="AI28" s="107">
        <v>20</v>
      </c>
      <c r="AJ28" s="107"/>
      <c r="AK28" s="107">
        <v>20</v>
      </c>
      <c r="AL28" s="108"/>
      <c r="AM28" s="106">
        <v>10</v>
      </c>
      <c r="AN28" s="107"/>
      <c r="AO28" s="107">
        <v>10</v>
      </c>
      <c r="AP28" s="107"/>
      <c r="AQ28" s="107">
        <v>20</v>
      </c>
      <c r="AR28" s="108"/>
      <c r="AS28" s="106">
        <v>20</v>
      </c>
      <c r="AT28" s="107"/>
      <c r="AU28" s="107">
        <v>20</v>
      </c>
      <c r="AV28" s="107"/>
      <c r="AW28" s="107">
        <v>30</v>
      </c>
      <c r="AX28" s="250"/>
      <c r="AY28" s="106">
        <f t="shared" si="0"/>
        <v>80</v>
      </c>
      <c r="AZ28" s="107"/>
      <c r="BA28" s="107">
        <f t="shared" si="1"/>
        <v>100</v>
      </c>
      <c r="BB28" s="107"/>
      <c r="BC28" s="107">
        <f t="shared" si="2"/>
        <v>100</v>
      </c>
      <c r="BD28" s="108"/>
      <c r="BG28" s="37"/>
      <c r="BH28" s="37"/>
      <c r="CB28" s="39">
        <f>SUM(AA36:AF36)</f>
        <v>630</v>
      </c>
    </row>
    <row r="29" spans="3:80" s="10" customFormat="1" ht="13.5" customHeight="1">
      <c r="C29" s="52" t="s">
        <v>25</v>
      </c>
      <c r="D29" s="53"/>
      <c r="E29" s="53"/>
      <c r="F29" s="53"/>
      <c r="G29" s="53"/>
      <c r="H29" s="53"/>
      <c r="I29" s="89"/>
      <c r="J29" s="90"/>
      <c r="K29" s="90"/>
      <c r="L29" s="90"/>
      <c r="M29" s="90"/>
      <c r="N29" s="91"/>
      <c r="O29" s="73">
        <v>20</v>
      </c>
      <c r="P29" s="73"/>
      <c r="Q29" s="73"/>
      <c r="R29" s="73"/>
      <c r="S29" s="73"/>
      <c r="T29" s="73"/>
      <c r="U29" s="106">
        <v>10</v>
      </c>
      <c r="V29" s="107"/>
      <c r="W29" s="107">
        <v>20</v>
      </c>
      <c r="X29" s="107"/>
      <c r="Y29" s="107">
        <v>10</v>
      </c>
      <c r="Z29" s="108"/>
      <c r="AA29" s="106">
        <v>20</v>
      </c>
      <c r="AB29" s="107"/>
      <c r="AC29" s="107">
        <v>30</v>
      </c>
      <c r="AD29" s="107"/>
      <c r="AE29" s="107">
        <v>20</v>
      </c>
      <c r="AF29" s="108"/>
      <c r="AG29" s="106">
        <v>20</v>
      </c>
      <c r="AH29" s="107"/>
      <c r="AI29" s="107">
        <v>20</v>
      </c>
      <c r="AJ29" s="107"/>
      <c r="AK29" s="107">
        <v>20</v>
      </c>
      <c r="AL29" s="108"/>
      <c r="AM29" s="106">
        <v>10</v>
      </c>
      <c r="AN29" s="107"/>
      <c r="AO29" s="107">
        <v>10</v>
      </c>
      <c r="AP29" s="107"/>
      <c r="AQ29" s="107">
        <v>20</v>
      </c>
      <c r="AR29" s="108"/>
      <c r="AS29" s="106">
        <v>20</v>
      </c>
      <c r="AT29" s="107"/>
      <c r="AU29" s="107">
        <v>20</v>
      </c>
      <c r="AV29" s="107"/>
      <c r="AW29" s="107">
        <v>30</v>
      </c>
      <c r="AX29" s="250"/>
      <c r="AY29" s="106">
        <f t="shared" si="0"/>
        <v>80</v>
      </c>
      <c r="AZ29" s="107"/>
      <c r="BA29" s="107">
        <f t="shared" si="1"/>
        <v>100</v>
      </c>
      <c r="BB29" s="107"/>
      <c r="BC29" s="107">
        <f t="shared" si="2"/>
        <v>100</v>
      </c>
      <c r="BD29" s="108"/>
      <c r="BI29" s="264" t="s">
        <v>34</v>
      </c>
      <c r="BJ29" s="110"/>
      <c r="BK29" s="110"/>
      <c r="BL29" s="110"/>
      <c r="BM29" s="110"/>
      <c r="BN29" s="110"/>
      <c r="BO29" s="110"/>
      <c r="BP29" s="110"/>
      <c r="BQ29" s="110"/>
      <c r="BR29" s="160"/>
      <c r="CB29" s="39">
        <f>SUM(AG36:AL36)</f>
        <v>540</v>
      </c>
    </row>
    <row r="30" spans="3:90" s="10" customFormat="1" ht="13.5" customHeight="1">
      <c r="C30" s="52" t="s">
        <v>26</v>
      </c>
      <c r="D30" s="53"/>
      <c r="E30" s="53"/>
      <c r="F30" s="53"/>
      <c r="G30" s="53"/>
      <c r="H30" s="53"/>
      <c r="I30" s="52"/>
      <c r="J30" s="53"/>
      <c r="K30" s="53"/>
      <c r="L30" s="53"/>
      <c r="M30" s="53"/>
      <c r="N30" s="53"/>
      <c r="O30" s="101">
        <v>20</v>
      </c>
      <c r="P30" s="73"/>
      <c r="Q30" s="73"/>
      <c r="R30" s="73"/>
      <c r="S30" s="73"/>
      <c r="T30" s="73"/>
      <c r="U30" s="106">
        <v>10</v>
      </c>
      <c r="V30" s="107"/>
      <c r="W30" s="107">
        <v>20</v>
      </c>
      <c r="X30" s="107"/>
      <c r="Y30" s="107">
        <v>10</v>
      </c>
      <c r="Z30" s="108"/>
      <c r="AA30" s="106">
        <v>20</v>
      </c>
      <c r="AB30" s="107"/>
      <c r="AC30" s="107">
        <v>30</v>
      </c>
      <c r="AD30" s="107"/>
      <c r="AE30" s="107">
        <v>20</v>
      </c>
      <c r="AF30" s="108"/>
      <c r="AG30" s="106">
        <v>20</v>
      </c>
      <c r="AH30" s="107"/>
      <c r="AI30" s="107">
        <v>20</v>
      </c>
      <c r="AJ30" s="107"/>
      <c r="AK30" s="107">
        <v>20</v>
      </c>
      <c r="AL30" s="108"/>
      <c r="AM30" s="106">
        <v>10</v>
      </c>
      <c r="AN30" s="107"/>
      <c r="AO30" s="107">
        <v>10</v>
      </c>
      <c r="AP30" s="107"/>
      <c r="AQ30" s="107">
        <v>20</v>
      </c>
      <c r="AR30" s="108"/>
      <c r="AS30" s="106">
        <v>20</v>
      </c>
      <c r="AT30" s="107"/>
      <c r="AU30" s="107">
        <v>20</v>
      </c>
      <c r="AV30" s="107"/>
      <c r="AW30" s="107">
        <v>30</v>
      </c>
      <c r="AX30" s="250"/>
      <c r="AY30" s="106">
        <f t="shared" si="0"/>
        <v>80</v>
      </c>
      <c r="AZ30" s="107"/>
      <c r="BA30" s="107">
        <f t="shared" si="1"/>
        <v>100</v>
      </c>
      <c r="BB30" s="107"/>
      <c r="BC30" s="107">
        <f t="shared" si="2"/>
        <v>100</v>
      </c>
      <c r="BD30" s="108"/>
      <c r="BI30" s="274">
        <f>ROUNDUP(BI22/O36,1)</f>
        <v>10.799999999999999</v>
      </c>
      <c r="BJ30" s="275"/>
      <c r="BK30" s="275"/>
      <c r="BL30" s="275"/>
      <c r="BM30" s="275"/>
      <c r="BN30" s="275"/>
      <c r="BO30" s="275"/>
      <c r="BP30" s="275"/>
      <c r="BQ30" s="275"/>
      <c r="BR30" s="276"/>
      <c r="CB30" s="39">
        <f>SUM(AM36:AR36)</f>
        <v>390</v>
      </c>
      <c r="CF30" s="1"/>
      <c r="CG30" s="1"/>
      <c r="CH30" s="1"/>
      <c r="CI30" s="1"/>
      <c r="CJ30" s="1"/>
      <c r="CK30" s="1"/>
      <c r="CL30" s="1"/>
    </row>
    <row r="31" spans="3:90" s="10" customFormat="1" ht="13.5" customHeight="1" thickBot="1">
      <c r="C31" s="52" t="s">
        <v>27</v>
      </c>
      <c r="D31" s="53"/>
      <c r="E31" s="53"/>
      <c r="F31" s="53"/>
      <c r="G31" s="53"/>
      <c r="H31" s="53"/>
      <c r="I31" s="52"/>
      <c r="J31" s="53"/>
      <c r="K31" s="53"/>
      <c r="L31" s="53"/>
      <c r="M31" s="53"/>
      <c r="N31" s="53"/>
      <c r="O31" s="101">
        <v>20</v>
      </c>
      <c r="P31" s="73"/>
      <c r="Q31" s="73"/>
      <c r="R31" s="73"/>
      <c r="S31" s="73"/>
      <c r="T31" s="73"/>
      <c r="U31" s="106">
        <v>10</v>
      </c>
      <c r="V31" s="107"/>
      <c r="W31" s="107">
        <v>20</v>
      </c>
      <c r="X31" s="107"/>
      <c r="Y31" s="107">
        <v>10</v>
      </c>
      <c r="Z31" s="108"/>
      <c r="AA31" s="106">
        <v>20</v>
      </c>
      <c r="AB31" s="107"/>
      <c r="AC31" s="107">
        <v>30</v>
      </c>
      <c r="AD31" s="107"/>
      <c r="AE31" s="107">
        <v>20</v>
      </c>
      <c r="AF31" s="108"/>
      <c r="AG31" s="106">
        <v>20</v>
      </c>
      <c r="AH31" s="107"/>
      <c r="AI31" s="107">
        <v>20</v>
      </c>
      <c r="AJ31" s="107"/>
      <c r="AK31" s="107">
        <v>20</v>
      </c>
      <c r="AL31" s="108"/>
      <c r="AM31" s="106">
        <v>10</v>
      </c>
      <c r="AN31" s="107"/>
      <c r="AO31" s="107">
        <v>10</v>
      </c>
      <c r="AP31" s="107"/>
      <c r="AQ31" s="107">
        <v>20</v>
      </c>
      <c r="AR31" s="108"/>
      <c r="AS31" s="106">
        <v>20</v>
      </c>
      <c r="AT31" s="107"/>
      <c r="AU31" s="107">
        <v>20</v>
      </c>
      <c r="AV31" s="107"/>
      <c r="AW31" s="107">
        <v>30</v>
      </c>
      <c r="AX31" s="250"/>
      <c r="AY31" s="106">
        <f t="shared" si="0"/>
        <v>80</v>
      </c>
      <c r="AZ31" s="107"/>
      <c r="BA31" s="107">
        <f t="shared" si="1"/>
        <v>100</v>
      </c>
      <c r="BB31" s="107"/>
      <c r="BC31" s="107">
        <f t="shared" si="2"/>
        <v>100</v>
      </c>
      <c r="BD31" s="108"/>
      <c r="BI31" s="277"/>
      <c r="BJ31" s="278"/>
      <c r="BK31" s="278"/>
      <c r="BL31" s="278"/>
      <c r="BM31" s="278"/>
      <c r="BN31" s="278"/>
      <c r="BO31" s="278"/>
      <c r="BP31" s="278"/>
      <c r="BQ31" s="278"/>
      <c r="BR31" s="279"/>
      <c r="CB31" s="39">
        <f>SUM(AS36:AX36)</f>
        <v>660</v>
      </c>
      <c r="CF31" s="1"/>
      <c r="CG31" s="1"/>
      <c r="CH31" s="1"/>
      <c r="CI31" s="1"/>
      <c r="CJ31" s="1"/>
      <c r="CK31" s="1"/>
      <c r="CL31" s="1"/>
    </row>
    <row r="32" spans="3:90" s="10" customFormat="1" ht="13.5" customHeight="1">
      <c r="C32" s="52" t="s">
        <v>28</v>
      </c>
      <c r="D32" s="53"/>
      <c r="E32" s="53"/>
      <c r="F32" s="53"/>
      <c r="G32" s="53"/>
      <c r="H32" s="53"/>
      <c r="I32" s="52"/>
      <c r="J32" s="53"/>
      <c r="K32" s="53"/>
      <c r="L32" s="53"/>
      <c r="M32" s="53"/>
      <c r="N32" s="53"/>
      <c r="O32" s="101">
        <v>20</v>
      </c>
      <c r="P32" s="73"/>
      <c r="Q32" s="73"/>
      <c r="R32" s="73"/>
      <c r="S32" s="73"/>
      <c r="T32" s="73"/>
      <c r="U32" s="106">
        <v>10</v>
      </c>
      <c r="V32" s="107"/>
      <c r="W32" s="107">
        <v>20</v>
      </c>
      <c r="X32" s="107"/>
      <c r="Y32" s="107">
        <v>10</v>
      </c>
      <c r="Z32" s="108"/>
      <c r="AA32" s="106">
        <v>20</v>
      </c>
      <c r="AB32" s="107"/>
      <c r="AC32" s="107">
        <v>30</v>
      </c>
      <c r="AD32" s="107"/>
      <c r="AE32" s="107">
        <v>20</v>
      </c>
      <c r="AF32" s="108"/>
      <c r="AG32" s="106">
        <v>20</v>
      </c>
      <c r="AH32" s="107"/>
      <c r="AI32" s="107">
        <v>20</v>
      </c>
      <c r="AJ32" s="107"/>
      <c r="AK32" s="107">
        <v>20</v>
      </c>
      <c r="AL32" s="108"/>
      <c r="AM32" s="106">
        <v>10</v>
      </c>
      <c r="AN32" s="107"/>
      <c r="AO32" s="107">
        <v>10</v>
      </c>
      <c r="AP32" s="107"/>
      <c r="AQ32" s="107">
        <v>20</v>
      </c>
      <c r="AR32" s="108"/>
      <c r="AS32" s="106">
        <v>20</v>
      </c>
      <c r="AT32" s="107"/>
      <c r="AU32" s="107">
        <v>20</v>
      </c>
      <c r="AV32" s="107"/>
      <c r="AW32" s="107">
        <v>30</v>
      </c>
      <c r="AX32" s="250"/>
      <c r="AY32" s="106">
        <f t="shared" si="0"/>
        <v>80</v>
      </c>
      <c r="AZ32" s="107"/>
      <c r="BA32" s="107">
        <f t="shared" si="1"/>
        <v>100</v>
      </c>
      <c r="BB32" s="107"/>
      <c r="BC32" s="107">
        <f t="shared" si="2"/>
        <v>100</v>
      </c>
      <c r="BD32" s="108"/>
      <c r="BF32" s="120" t="s">
        <v>55</v>
      </c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20"/>
      <c r="BY32" s="20"/>
      <c r="CB32" s="39" t="s">
        <v>93</v>
      </c>
      <c r="CC32" s="10" t="s">
        <v>94</v>
      </c>
      <c r="CF32" s="1"/>
      <c r="CG32" s="1"/>
      <c r="CH32" s="1"/>
      <c r="CI32" s="1"/>
      <c r="CJ32" s="1"/>
      <c r="CK32" s="1"/>
      <c r="CL32" s="1"/>
    </row>
    <row r="33" spans="3:90" s="10" customFormat="1" ht="13.5" customHeight="1">
      <c r="C33" s="52" t="s">
        <v>29</v>
      </c>
      <c r="D33" s="53"/>
      <c r="E33" s="53"/>
      <c r="F33" s="53"/>
      <c r="G33" s="53"/>
      <c r="H33" s="54"/>
      <c r="I33" s="52"/>
      <c r="J33" s="53"/>
      <c r="K33" s="53"/>
      <c r="L33" s="53"/>
      <c r="M33" s="53"/>
      <c r="N33" s="54"/>
      <c r="O33" s="101">
        <v>20</v>
      </c>
      <c r="P33" s="73"/>
      <c r="Q33" s="73"/>
      <c r="R33" s="73"/>
      <c r="S33" s="73"/>
      <c r="T33" s="73"/>
      <c r="U33" s="106">
        <v>10</v>
      </c>
      <c r="V33" s="107"/>
      <c r="W33" s="107">
        <v>20</v>
      </c>
      <c r="X33" s="107"/>
      <c r="Y33" s="107">
        <v>10</v>
      </c>
      <c r="Z33" s="108"/>
      <c r="AA33" s="106">
        <v>20</v>
      </c>
      <c r="AB33" s="107"/>
      <c r="AC33" s="107">
        <v>30</v>
      </c>
      <c r="AD33" s="107"/>
      <c r="AE33" s="107">
        <v>20</v>
      </c>
      <c r="AF33" s="108"/>
      <c r="AG33" s="106">
        <v>20</v>
      </c>
      <c r="AH33" s="107"/>
      <c r="AI33" s="107">
        <v>20</v>
      </c>
      <c r="AJ33" s="107"/>
      <c r="AK33" s="107">
        <v>20</v>
      </c>
      <c r="AL33" s="108"/>
      <c r="AM33" s="106">
        <v>10</v>
      </c>
      <c r="AN33" s="107"/>
      <c r="AO33" s="107">
        <v>10</v>
      </c>
      <c r="AP33" s="107"/>
      <c r="AQ33" s="107">
        <v>20</v>
      </c>
      <c r="AR33" s="108"/>
      <c r="AS33" s="106">
        <v>20</v>
      </c>
      <c r="AT33" s="107"/>
      <c r="AU33" s="107">
        <v>20</v>
      </c>
      <c r="AV33" s="107"/>
      <c r="AW33" s="107">
        <v>30</v>
      </c>
      <c r="AX33" s="250"/>
      <c r="AY33" s="106">
        <f t="shared" si="0"/>
        <v>80</v>
      </c>
      <c r="AZ33" s="107"/>
      <c r="BA33" s="107">
        <f t="shared" si="1"/>
        <v>100</v>
      </c>
      <c r="BB33" s="107"/>
      <c r="BC33" s="107">
        <f t="shared" si="2"/>
        <v>100</v>
      </c>
      <c r="BD33" s="108"/>
      <c r="BF33" s="120" t="s">
        <v>56</v>
      </c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20"/>
      <c r="BY33" s="20"/>
      <c r="CA33" s="10" t="s">
        <v>99</v>
      </c>
      <c r="CB33" s="39">
        <f aca="true" t="shared" si="3" ref="CB33:CB44">SUM(AM24:AR24)</f>
        <v>40</v>
      </c>
      <c r="CC33" s="39">
        <f>SUM(AS24:AX24)</f>
        <v>70</v>
      </c>
      <c r="CF33" s="1"/>
      <c r="CG33" s="1"/>
      <c r="CH33" s="1"/>
      <c r="CI33" s="1"/>
      <c r="CJ33" s="1"/>
      <c r="CK33" s="1"/>
      <c r="CL33" s="1"/>
    </row>
    <row r="34" spans="3:90" s="10" customFormat="1" ht="13.5" customHeight="1">
      <c r="C34" s="52" t="s">
        <v>30</v>
      </c>
      <c r="D34" s="53"/>
      <c r="E34" s="53"/>
      <c r="F34" s="53"/>
      <c r="G34" s="53"/>
      <c r="H34" s="54"/>
      <c r="I34" s="52"/>
      <c r="J34" s="53"/>
      <c r="K34" s="53"/>
      <c r="L34" s="53"/>
      <c r="M34" s="53"/>
      <c r="N34" s="54"/>
      <c r="O34" s="101">
        <v>20</v>
      </c>
      <c r="P34" s="73"/>
      <c r="Q34" s="73"/>
      <c r="R34" s="73"/>
      <c r="S34" s="73"/>
      <c r="T34" s="73"/>
      <c r="U34" s="106">
        <v>10</v>
      </c>
      <c r="V34" s="107"/>
      <c r="W34" s="107">
        <v>20</v>
      </c>
      <c r="X34" s="107"/>
      <c r="Y34" s="107">
        <v>10</v>
      </c>
      <c r="Z34" s="108"/>
      <c r="AA34" s="106">
        <v>20</v>
      </c>
      <c r="AB34" s="107"/>
      <c r="AC34" s="107">
        <v>30</v>
      </c>
      <c r="AD34" s="107"/>
      <c r="AE34" s="107">
        <v>20</v>
      </c>
      <c r="AF34" s="108"/>
      <c r="AG34" s="106">
        <v>20</v>
      </c>
      <c r="AH34" s="107"/>
      <c r="AI34" s="107">
        <v>20</v>
      </c>
      <c r="AJ34" s="107"/>
      <c r="AK34" s="107">
        <v>20</v>
      </c>
      <c r="AL34" s="108"/>
      <c r="AM34" s="106">
        <v>10</v>
      </c>
      <c r="AN34" s="107"/>
      <c r="AO34" s="107">
        <v>10</v>
      </c>
      <c r="AP34" s="107"/>
      <c r="AQ34" s="107">
        <v>20</v>
      </c>
      <c r="AR34" s="108"/>
      <c r="AS34" s="106">
        <v>20</v>
      </c>
      <c r="AT34" s="107"/>
      <c r="AU34" s="107">
        <v>20</v>
      </c>
      <c r="AV34" s="107"/>
      <c r="AW34" s="107">
        <v>30</v>
      </c>
      <c r="AX34" s="250"/>
      <c r="AY34" s="106">
        <f t="shared" si="0"/>
        <v>80</v>
      </c>
      <c r="AZ34" s="107"/>
      <c r="BA34" s="107">
        <f t="shared" si="1"/>
        <v>100</v>
      </c>
      <c r="BB34" s="107"/>
      <c r="BC34" s="107">
        <f t="shared" si="2"/>
        <v>100</v>
      </c>
      <c r="BD34" s="108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20"/>
      <c r="BY34" s="20"/>
      <c r="CA34" s="10" t="s">
        <v>21</v>
      </c>
      <c r="CB34" s="39">
        <f t="shared" si="3"/>
        <v>40</v>
      </c>
      <c r="CC34" s="39">
        <f aca="true" t="shared" si="4" ref="CC34:CC43">SUM(AS25:AX25)</f>
        <v>70</v>
      </c>
      <c r="CF34" s="26"/>
      <c r="CG34" s="26"/>
      <c r="CH34" s="26"/>
      <c r="CI34" s="26"/>
      <c r="CJ34" s="26"/>
      <c r="CK34" s="26"/>
      <c r="CL34" s="26"/>
    </row>
    <row r="35" spans="3:90" s="10" customFormat="1" ht="13.5" customHeight="1" thickBot="1">
      <c r="C35" s="92" t="s">
        <v>31</v>
      </c>
      <c r="D35" s="93"/>
      <c r="E35" s="93"/>
      <c r="F35" s="93"/>
      <c r="G35" s="93"/>
      <c r="H35" s="94"/>
      <c r="I35" s="92"/>
      <c r="J35" s="93"/>
      <c r="K35" s="93"/>
      <c r="L35" s="93"/>
      <c r="M35" s="93"/>
      <c r="N35" s="94"/>
      <c r="O35" s="124">
        <v>20</v>
      </c>
      <c r="P35" s="124"/>
      <c r="Q35" s="124"/>
      <c r="R35" s="124"/>
      <c r="S35" s="124"/>
      <c r="T35" s="124"/>
      <c r="U35" s="225">
        <v>10</v>
      </c>
      <c r="V35" s="226"/>
      <c r="W35" s="226">
        <v>20</v>
      </c>
      <c r="X35" s="226"/>
      <c r="Y35" s="226">
        <v>10</v>
      </c>
      <c r="Z35" s="248"/>
      <c r="AA35" s="225">
        <v>20</v>
      </c>
      <c r="AB35" s="226"/>
      <c r="AC35" s="226">
        <v>30</v>
      </c>
      <c r="AD35" s="226"/>
      <c r="AE35" s="226">
        <v>20</v>
      </c>
      <c r="AF35" s="248"/>
      <c r="AG35" s="225">
        <v>20</v>
      </c>
      <c r="AH35" s="226"/>
      <c r="AI35" s="226">
        <v>20</v>
      </c>
      <c r="AJ35" s="226"/>
      <c r="AK35" s="226">
        <v>20</v>
      </c>
      <c r="AL35" s="248"/>
      <c r="AM35" s="225">
        <v>10</v>
      </c>
      <c r="AN35" s="226"/>
      <c r="AO35" s="226">
        <v>10</v>
      </c>
      <c r="AP35" s="226"/>
      <c r="AQ35" s="226">
        <v>20</v>
      </c>
      <c r="AR35" s="248"/>
      <c r="AS35" s="225">
        <v>20</v>
      </c>
      <c r="AT35" s="226"/>
      <c r="AU35" s="226">
        <v>20</v>
      </c>
      <c r="AV35" s="226"/>
      <c r="AW35" s="226">
        <v>30</v>
      </c>
      <c r="AX35" s="251"/>
      <c r="AY35" s="252">
        <f t="shared" si="0"/>
        <v>80</v>
      </c>
      <c r="AZ35" s="253"/>
      <c r="BA35" s="253">
        <f t="shared" si="1"/>
        <v>100</v>
      </c>
      <c r="BB35" s="253"/>
      <c r="BC35" s="253">
        <f t="shared" si="2"/>
        <v>100</v>
      </c>
      <c r="BD35" s="254"/>
      <c r="BF35" s="120" t="s">
        <v>57</v>
      </c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20"/>
      <c r="BY35" s="20"/>
      <c r="CA35" s="10" t="s">
        <v>22</v>
      </c>
      <c r="CB35" s="39">
        <f t="shared" si="3"/>
        <v>40</v>
      </c>
      <c r="CC35" s="39">
        <f t="shared" si="4"/>
        <v>70</v>
      </c>
      <c r="CD35" s="15"/>
      <c r="CE35" s="15"/>
      <c r="CF35" s="1"/>
      <c r="CG35" s="1"/>
      <c r="CH35" s="1"/>
      <c r="CI35" s="1"/>
      <c r="CJ35" s="1"/>
      <c r="CK35" s="1"/>
      <c r="CL35" s="1"/>
    </row>
    <row r="36" spans="3:90" s="10" customFormat="1" ht="13.5" customHeight="1" thickBot="1">
      <c r="C36" s="48" t="s">
        <v>8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118">
        <f>SUM(O24:T35)</f>
        <v>240</v>
      </c>
      <c r="P36" s="119"/>
      <c r="Q36" s="119"/>
      <c r="R36" s="119"/>
      <c r="S36" s="119"/>
      <c r="T36" s="119"/>
      <c r="U36" s="135">
        <f>ROUNDUP(SUM(U24:V35)*0.5,1)</f>
        <v>60</v>
      </c>
      <c r="V36" s="136"/>
      <c r="W36" s="128">
        <f>ROUNDUP(SUM(W24:X35)*0.75,1)</f>
        <v>180</v>
      </c>
      <c r="X36" s="129"/>
      <c r="Y36" s="128">
        <f>ROUNDUP(SUM(Y24:Z35),1)</f>
        <v>120</v>
      </c>
      <c r="Z36" s="130"/>
      <c r="AA36" s="135">
        <f>ROUNDUP(SUM(AA24:AB35)*0.5,1)</f>
        <v>120</v>
      </c>
      <c r="AB36" s="136"/>
      <c r="AC36" s="128">
        <f>ROUNDUP(SUM(AC24:AD35)*0.75,1)</f>
        <v>270</v>
      </c>
      <c r="AD36" s="129"/>
      <c r="AE36" s="128">
        <f>ROUNDUP(SUM(AE24:AF35),1)</f>
        <v>240</v>
      </c>
      <c r="AF36" s="130"/>
      <c r="AG36" s="135">
        <f>ROUNDUP(SUM(AG24:AH35)*0.5,1)</f>
        <v>120</v>
      </c>
      <c r="AH36" s="136"/>
      <c r="AI36" s="128">
        <f>ROUNDUP(SUM(AI24:AJ35)*0.75,1)</f>
        <v>180</v>
      </c>
      <c r="AJ36" s="129"/>
      <c r="AK36" s="128">
        <f>ROUNDUP(SUM(AK24:AL35),1)</f>
        <v>240</v>
      </c>
      <c r="AL36" s="130"/>
      <c r="AM36" s="135">
        <f>ROUNDUP(SUM(AM24:AN35)*0.5,1)</f>
        <v>60</v>
      </c>
      <c r="AN36" s="136"/>
      <c r="AO36" s="128">
        <f>ROUNDUP(SUM(AO24:AP35)*0.75,1)</f>
        <v>90</v>
      </c>
      <c r="AP36" s="129"/>
      <c r="AQ36" s="128">
        <f>ROUNDUP(SUM(AQ24:AR35),1)</f>
        <v>240</v>
      </c>
      <c r="AR36" s="130"/>
      <c r="AS36" s="135">
        <f>ROUNDUP(SUM(AS24:AT35)*0.5,1)</f>
        <v>120</v>
      </c>
      <c r="AT36" s="136"/>
      <c r="AU36" s="128">
        <f>ROUNDUP(SUM(AU24:AV35)*0.75,1)</f>
        <v>180</v>
      </c>
      <c r="AV36" s="129"/>
      <c r="AW36" s="128">
        <f>ROUNDUP(SUM(AW24:AX35),1)</f>
        <v>360</v>
      </c>
      <c r="AX36" s="130"/>
      <c r="AY36" s="283">
        <f>ROUNDUP(SUM(AY24:AZ35)*0.5,1)</f>
        <v>480</v>
      </c>
      <c r="AZ36" s="284"/>
      <c r="BA36" s="285">
        <f>ROUNDUP(SUM(BA24:BB35)*0.75,1)</f>
        <v>900</v>
      </c>
      <c r="BB36" s="286"/>
      <c r="BC36" s="285">
        <f>ROUNDUP(SUM(BC24:BD35),1)</f>
        <v>1200</v>
      </c>
      <c r="BD36" s="287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20"/>
      <c r="BY36" s="20"/>
      <c r="CA36" s="10" t="s">
        <v>23</v>
      </c>
      <c r="CB36" s="39">
        <f t="shared" si="3"/>
        <v>40</v>
      </c>
      <c r="CC36" s="39">
        <f t="shared" si="4"/>
        <v>70</v>
      </c>
      <c r="CF36" s="1"/>
      <c r="CG36" s="1"/>
      <c r="CH36" s="1"/>
      <c r="CI36" s="1"/>
      <c r="CJ36" s="1"/>
      <c r="CK36" s="1"/>
      <c r="CL36" s="1"/>
    </row>
    <row r="37" spans="79:90" s="11" customFormat="1" ht="12.75" customHeight="1">
      <c r="CA37" s="10" t="s">
        <v>24</v>
      </c>
      <c r="CB37" s="39">
        <f t="shared" si="3"/>
        <v>40</v>
      </c>
      <c r="CC37" s="39">
        <f t="shared" si="4"/>
        <v>70</v>
      </c>
      <c r="CD37" s="10"/>
      <c r="CE37" s="10"/>
      <c r="CF37" s="1"/>
      <c r="CG37" s="1"/>
      <c r="CH37" s="1"/>
      <c r="CI37" s="1"/>
      <c r="CJ37" s="1"/>
      <c r="CK37" s="1"/>
      <c r="CL37" s="1"/>
    </row>
    <row r="38" spans="1:90" ht="15" customHeight="1">
      <c r="A38" s="3" t="s">
        <v>48</v>
      </c>
      <c r="CA38" s="10" t="s">
        <v>25</v>
      </c>
      <c r="CB38" s="39">
        <f t="shared" si="3"/>
        <v>40</v>
      </c>
      <c r="CC38" s="39">
        <f t="shared" si="4"/>
        <v>70</v>
      </c>
      <c r="CF38" s="6"/>
      <c r="CG38" s="6"/>
      <c r="CH38" s="6"/>
      <c r="CI38" s="6"/>
      <c r="CJ38" s="6"/>
      <c r="CK38" s="6"/>
      <c r="CL38" s="6"/>
    </row>
    <row r="39" spans="1:81" ht="4.5" customHeight="1" thickBot="1">
      <c r="A39" s="3"/>
      <c r="CA39" s="10" t="s">
        <v>26</v>
      </c>
      <c r="CB39" s="39">
        <f t="shared" si="3"/>
        <v>40</v>
      </c>
      <c r="CC39" s="39">
        <f t="shared" si="4"/>
        <v>70</v>
      </c>
    </row>
    <row r="40" spans="3:81" ht="15" customHeight="1">
      <c r="C40" s="95" t="s">
        <v>41</v>
      </c>
      <c r="D40" s="96"/>
      <c r="E40" s="96"/>
      <c r="F40" s="96"/>
      <c r="G40" s="96"/>
      <c r="H40" s="96"/>
      <c r="I40" s="96"/>
      <c r="J40" s="97"/>
      <c r="K40" s="103" t="s">
        <v>10</v>
      </c>
      <c r="L40" s="82"/>
      <c r="M40" s="82"/>
      <c r="N40" s="82"/>
      <c r="O40" s="82"/>
      <c r="P40" s="82"/>
      <c r="Q40" s="82"/>
      <c r="R40" s="82"/>
      <c r="S40" s="105"/>
      <c r="T40" s="74" t="s">
        <v>9</v>
      </c>
      <c r="U40" s="75"/>
      <c r="V40" s="75"/>
      <c r="W40" s="75"/>
      <c r="X40" s="75"/>
      <c r="Y40" s="75"/>
      <c r="Z40" s="75"/>
      <c r="AA40" s="75"/>
      <c r="AB40" s="102"/>
      <c r="AC40" s="103" t="s">
        <v>42</v>
      </c>
      <c r="AD40" s="82"/>
      <c r="AE40" s="82"/>
      <c r="AF40" s="82"/>
      <c r="AG40" s="82"/>
      <c r="AH40" s="82"/>
      <c r="AI40" s="82"/>
      <c r="AJ40" s="82"/>
      <c r="AK40" s="104"/>
      <c r="AL40" s="126" t="s">
        <v>8</v>
      </c>
      <c r="AM40" s="82"/>
      <c r="AN40" s="82"/>
      <c r="AO40" s="82"/>
      <c r="AP40" s="82"/>
      <c r="AQ40" s="82"/>
      <c r="AR40" s="82"/>
      <c r="AS40" s="82"/>
      <c r="AT40" s="127"/>
      <c r="AU40" s="34"/>
      <c r="AV40" s="29"/>
      <c r="AW40" s="29"/>
      <c r="AX40" s="29"/>
      <c r="AY40" s="29"/>
      <c r="BA40" s="81" t="s">
        <v>35</v>
      </c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127"/>
      <c r="CA40" s="10" t="s">
        <v>27</v>
      </c>
      <c r="CB40" s="39">
        <f t="shared" si="3"/>
        <v>40</v>
      </c>
      <c r="CC40" s="39">
        <f t="shared" si="4"/>
        <v>70</v>
      </c>
    </row>
    <row r="41" spans="3:81" ht="15" customHeight="1" thickBot="1">
      <c r="C41" s="202" t="s">
        <v>11</v>
      </c>
      <c r="D41" s="203"/>
      <c r="E41" s="203"/>
      <c r="F41" s="203"/>
      <c r="G41" s="203"/>
      <c r="H41" s="203"/>
      <c r="I41" s="203"/>
      <c r="J41" s="204"/>
      <c r="K41" s="140">
        <v>6</v>
      </c>
      <c r="L41" s="139"/>
      <c r="M41" s="139"/>
      <c r="N41" s="139"/>
      <c r="O41" s="139"/>
      <c r="P41" s="139"/>
      <c r="Q41" s="133" t="s">
        <v>2</v>
      </c>
      <c r="R41" s="133"/>
      <c r="S41" s="205"/>
      <c r="T41" s="138">
        <v>1</v>
      </c>
      <c r="U41" s="139"/>
      <c r="V41" s="139"/>
      <c r="W41" s="139"/>
      <c r="X41" s="139"/>
      <c r="Y41" s="139"/>
      <c r="Z41" s="133" t="s">
        <v>2</v>
      </c>
      <c r="AA41" s="133"/>
      <c r="AB41" s="141"/>
      <c r="AC41" s="140"/>
      <c r="AD41" s="139"/>
      <c r="AE41" s="139"/>
      <c r="AF41" s="139"/>
      <c r="AG41" s="139"/>
      <c r="AH41" s="139"/>
      <c r="AI41" s="133" t="s">
        <v>2</v>
      </c>
      <c r="AJ41" s="133"/>
      <c r="AK41" s="141"/>
      <c r="AL41" s="131">
        <f>ROUNDDOWN(T41+AC41+K41,1)</f>
        <v>7</v>
      </c>
      <c r="AM41" s="132"/>
      <c r="AN41" s="132"/>
      <c r="AO41" s="132"/>
      <c r="AP41" s="132"/>
      <c r="AQ41" s="132"/>
      <c r="AR41" s="133" t="s">
        <v>2</v>
      </c>
      <c r="AS41" s="133"/>
      <c r="AT41" s="134"/>
      <c r="AU41" s="13"/>
      <c r="AV41" s="144" t="s">
        <v>47</v>
      </c>
      <c r="AW41" s="144"/>
      <c r="AX41" s="144"/>
      <c r="AY41" s="144"/>
      <c r="BA41" s="206" t="str">
        <f>IF(BI25&lt;4,ROUNDUP(BI30/6,1),"　")</f>
        <v>　</v>
      </c>
      <c r="BB41" s="207"/>
      <c r="BC41" s="207"/>
      <c r="BD41" s="207"/>
      <c r="BE41" s="207"/>
      <c r="BF41" s="207"/>
      <c r="BG41" s="224">
        <f>IF(AND(BI25&gt;=4,BI25&lt;5),ROUNDUP(BI30/5,1),"　")</f>
        <v>2.2</v>
      </c>
      <c r="BH41" s="224"/>
      <c r="BI41" s="224"/>
      <c r="BJ41" s="224"/>
      <c r="BK41" s="224"/>
      <c r="BL41" s="224"/>
      <c r="BM41" s="207" t="str">
        <f>IF(5&lt;=BI25,ROUNDUP(BI30/3,1),"　")</f>
        <v>　</v>
      </c>
      <c r="BN41" s="207"/>
      <c r="BO41" s="207"/>
      <c r="BP41" s="207"/>
      <c r="BQ41" s="207"/>
      <c r="BR41" s="223"/>
      <c r="CA41" s="10" t="s">
        <v>28</v>
      </c>
      <c r="CB41" s="39">
        <f t="shared" si="3"/>
        <v>40</v>
      </c>
      <c r="CC41" s="39">
        <f t="shared" si="4"/>
        <v>70</v>
      </c>
    </row>
    <row r="42" spans="1:90" s="26" customFormat="1" ht="15" customHeight="1">
      <c r="A42" s="25"/>
      <c r="B42" s="25"/>
      <c r="C42" s="25" t="s">
        <v>19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8"/>
      <c r="BY42" s="28"/>
      <c r="BZ42" s="28"/>
      <c r="CA42" s="10" t="s">
        <v>98</v>
      </c>
      <c r="CB42" s="39">
        <f t="shared" si="3"/>
        <v>40</v>
      </c>
      <c r="CC42" s="39">
        <f t="shared" si="4"/>
        <v>70</v>
      </c>
      <c r="CD42" s="10"/>
      <c r="CE42" s="10"/>
      <c r="CF42" s="1"/>
      <c r="CG42" s="1"/>
      <c r="CH42" s="1"/>
      <c r="CI42" s="1"/>
      <c r="CJ42" s="1"/>
      <c r="CK42" s="1"/>
      <c r="CL42" s="1"/>
    </row>
    <row r="43" spans="79:81" ht="15" customHeight="1">
      <c r="CA43" s="10" t="s">
        <v>30</v>
      </c>
      <c r="CB43" s="41">
        <f t="shared" si="3"/>
        <v>40</v>
      </c>
      <c r="CC43" s="39">
        <f t="shared" si="4"/>
        <v>70</v>
      </c>
    </row>
    <row r="44" spans="1:81" ht="15" customHeight="1">
      <c r="A44" s="3" t="s">
        <v>17</v>
      </c>
      <c r="CA44" s="10" t="s">
        <v>31</v>
      </c>
      <c r="CB44" s="39">
        <f t="shared" si="3"/>
        <v>40</v>
      </c>
      <c r="CC44" s="39">
        <f>SUM(AS35:AX35)</f>
        <v>70</v>
      </c>
    </row>
    <row r="45" ht="4.5" customHeight="1" thickBot="1">
      <c r="A45" s="3"/>
    </row>
    <row r="46" spans="1:90" s="6" customFormat="1" ht="15" customHeight="1" thickBot="1">
      <c r="A46" s="7"/>
      <c r="C46" s="145" t="s">
        <v>33</v>
      </c>
      <c r="D46" s="146"/>
      <c r="E46" s="146"/>
      <c r="F46" s="146"/>
      <c r="G46" s="146"/>
      <c r="H46" s="147"/>
      <c r="I46" s="145" t="s">
        <v>32</v>
      </c>
      <c r="J46" s="146"/>
      <c r="K46" s="146"/>
      <c r="L46" s="146"/>
      <c r="M46" s="146"/>
      <c r="N46" s="147"/>
      <c r="O46" s="48" t="s">
        <v>60</v>
      </c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50"/>
      <c r="AU46" s="214" t="s">
        <v>8</v>
      </c>
      <c r="AV46" s="209"/>
      <c r="AW46" s="209"/>
      <c r="AX46" s="209"/>
      <c r="AY46" s="209"/>
      <c r="AZ46" s="209"/>
      <c r="BA46" s="209"/>
      <c r="BB46" s="215"/>
      <c r="CB46" s="10"/>
      <c r="CC46" s="10"/>
      <c r="CD46" s="10"/>
      <c r="CE46" s="10"/>
      <c r="CF46" s="1"/>
      <c r="CG46" s="1"/>
      <c r="CH46" s="1"/>
      <c r="CI46" s="1"/>
      <c r="CJ46" s="1"/>
      <c r="CK46" s="1"/>
      <c r="CL46" s="1"/>
    </row>
    <row r="47" spans="1:81" ht="15" customHeight="1">
      <c r="A47" s="3"/>
      <c r="C47" s="148"/>
      <c r="D47" s="149"/>
      <c r="E47" s="149"/>
      <c r="F47" s="149"/>
      <c r="G47" s="149"/>
      <c r="H47" s="150"/>
      <c r="I47" s="148"/>
      <c r="J47" s="149"/>
      <c r="K47" s="149"/>
      <c r="L47" s="149"/>
      <c r="M47" s="149"/>
      <c r="N47" s="150"/>
      <c r="O47" s="154" t="s">
        <v>43</v>
      </c>
      <c r="P47" s="155"/>
      <c r="Q47" s="155"/>
      <c r="R47" s="155"/>
      <c r="S47" s="155"/>
      <c r="T47" s="155"/>
      <c r="U47" s="208" t="s">
        <v>44</v>
      </c>
      <c r="V47" s="209"/>
      <c r="W47" s="209"/>
      <c r="X47" s="209"/>
      <c r="Y47" s="209"/>
      <c r="Z47" s="210"/>
      <c r="AA47" s="137" t="s">
        <v>12</v>
      </c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216"/>
      <c r="AV47" s="122"/>
      <c r="AW47" s="122"/>
      <c r="AX47" s="122"/>
      <c r="AY47" s="122"/>
      <c r="AZ47" s="122"/>
      <c r="BA47" s="122"/>
      <c r="BB47" s="217"/>
      <c r="BC47" s="6"/>
      <c r="BD47" s="6"/>
      <c r="BP47" s="6"/>
      <c r="BQ47" s="6"/>
      <c r="BR47" s="6"/>
      <c r="BS47" s="6"/>
      <c r="BT47" s="6"/>
      <c r="BU47" s="6"/>
      <c r="CC47" s="40"/>
    </row>
    <row r="48" spans="3:73" ht="15" customHeight="1">
      <c r="C48" s="148"/>
      <c r="D48" s="149"/>
      <c r="E48" s="149"/>
      <c r="F48" s="149"/>
      <c r="G48" s="149"/>
      <c r="H48" s="150"/>
      <c r="I48" s="148"/>
      <c r="J48" s="149"/>
      <c r="K48" s="149"/>
      <c r="L48" s="149"/>
      <c r="M48" s="149"/>
      <c r="N48" s="150"/>
      <c r="O48" s="156"/>
      <c r="P48" s="157"/>
      <c r="Q48" s="157"/>
      <c r="R48" s="157"/>
      <c r="S48" s="157"/>
      <c r="T48" s="157"/>
      <c r="U48" s="121"/>
      <c r="V48" s="122"/>
      <c r="W48" s="122"/>
      <c r="X48" s="122"/>
      <c r="Y48" s="122"/>
      <c r="Z48" s="123"/>
      <c r="AA48" s="111" t="s">
        <v>15</v>
      </c>
      <c r="AB48" s="53"/>
      <c r="AC48" s="53"/>
      <c r="AD48" s="53"/>
      <c r="AE48" s="53"/>
      <c r="AF48" s="53"/>
      <c r="AG48" s="53"/>
      <c r="AH48" s="53"/>
      <c r="AI48" s="53"/>
      <c r="AJ48" s="125"/>
      <c r="AK48" s="111" t="s">
        <v>45</v>
      </c>
      <c r="AL48" s="53"/>
      <c r="AM48" s="53"/>
      <c r="AN48" s="53"/>
      <c r="AO48" s="53"/>
      <c r="AP48" s="53"/>
      <c r="AQ48" s="53"/>
      <c r="AR48" s="53"/>
      <c r="AS48" s="53"/>
      <c r="AT48" s="54"/>
      <c r="AU48" s="216"/>
      <c r="AV48" s="122"/>
      <c r="AW48" s="122"/>
      <c r="AX48" s="122"/>
      <c r="AY48" s="122"/>
      <c r="AZ48" s="122"/>
      <c r="BA48" s="122"/>
      <c r="BB48" s="217"/>
      <c r="BC48" s="6"/>
      <c r="BD48" s="6"/>
      <c r="BP48" s="6"/>
      <c r="BQ48" s="6"/>
      <c r="BR48" s="6"/>
      <c r="BS48" s="6"/>
      <c r="BT48" s="6"/>
      <c r="BU48" s="6"/>
    </row>
    <row r="49" spans="3:73" ht="15" customHeight="1" thickBot="1">
      <c r="C49" s="151"/>
      <c r="D49" s="152"/>
      <c r="E49" s="152"/>
      <c r="F49" s="152"/>
      <c r="G49" s="152"/>
      <c r="H49" s="153"/>
      <c r="I49" s="151"/>
      <c r="J49" s="152"/>
      <c r="K49" s="152"/>
      <c r="L49" s="152"/>
      <c r="M49" s="152"/>
      <c r="N49" s="153"/>
      <c r="O49" s="158"/>
      <c r="P49" s="159"/>
      <c r="Q49" s="159"/>
      <c r="R49" s="159"/>
      <c r="S49" s="159"/>
      <c r="T49" s="159"/>
      <c r="U49" s="211"/>
      <c r="V49" s="212"/>
      <c r="W49" s="212"/>
      <c r="X49" s="212"/>
      <c r="Y49" s="212"/>
      <c r="Z49" s="213"/>
      <c r="AA49" s="121" t="s">
        <v>90</v>
      </c>
      <c r="AB49" s="122"/>
      <c r="AC49" s="122"/>
      <c r="AD49" s="78" t="s">
        <v>91</v>
      </c>
      <c r="AE49" s="79"/>
      <c r="AF49" s="79"/>
      <c r="AG49" s="78" t="s">
        <v>92</v>
      </c>
      <c r="AH49" s="79"/>
      <c r="AI49" s="79"/>
      <c r="AJ49" s="98"/>
      <c r="AK49" s="78" t="s">
        <v>90</v>
      </c>
      <c r="AL49" s="79"/>
      <c r="AM49" s="98"/>
      <c r="AN49" s="79" t="s">
        <v>91</v>
      </c>
      <c r="AO49" s="79"/>
      <c r="AP49" s="79"/>
      <c r="AQ49" s="78" t="s">
        <v>92</v>
      </c>
      <c r="AR49" s="79"/>
      <c r="AS49" s="79"/>
      <c r="AT49" s="80"/>
      <c r="AU49" s="218"/>
      <c r="AV49" s="212"/>
      <c r="AW49" s="212"/>
      <c r="AX49" s="212"/>
      <c r="AY49" s="212"/>
      <c r="AZ49" s="212"/>
      <c r="BA49" s="212"/>
      <c r="BB49" s="219"/>
      <c r="BC49" s="6"/>
      <c r="BD49" s="6"/>
      <c r="BP49" s="6"/>
      <c r="BQ49" s="6"/>
      <c r="BR49" s="6"/>
      <c r="BS49" s="6"/>
      <c r="BT49" s="6"/>
      <c r="BU49" s="6"/>
    </row>
    <row r="50" spans="3:81" ht="12.75" customHeight="1">
      <c r="C50" s="81" t="s">
        <v>20</v>
      </c>
      <c r="D50" s="82"/>
      <c r="E50" s="82"/>
      <c r="F50" s="82"/>
      <c r="G50" s="82"/>
      <c r="H50" s="82"/>
      <c r="I50" s="83"/>
      <c r="J50" s="84"/>
      <c r="K50" s="84"/>
      <c r="L50" s="84"/>
      <c r="M50" s="84"/>
      <c r="N50" s="85"/>
      <c r="O50" s="161">
        <f>CB33</f>
        <v>40</v>
      </c>
      <c r="P50" s="162"/>
      <c r="Q50" s="162"/>
      <c r="R50" s="162"/>
      <c r="S50" s="162"/>
      <c r="T50" s="162"/>
      <c r="U50" s="163">
        <f>CC33</f>
        <v>70</v>
      </c>
      <c r="V50" s="142"/>
      <c r="W50" s="142"/>
      <c r="X50" s="142"/>
      <c r="Y50" s="142"/>
      <c r="Z50" s="142"/>
      <c r="AA50" s="110">
        <v>5</v>
      </c>
      <c r="AB50" s="110"/>
      <c r="AC50" s="110"/>
      <c r="AD50" s="110">
        <v>5</v>
      </c>
      <c r="AE50" s="110"/>
      <c r="AF50" s="110"/>
      <c r="AG50" s="110">
        <v>5</v>
      </c>
      <c r="AH50" s="110"/>
      <c r="AI50" s="110"/>
      <c r="AJ50" s="110"/>
      <c r="AK50" s="110">
        <v>5</v>
      </c>
      <c r="AL50" s="110"/>
      <c r="AM50" s="110"/>
      <c r="AN50" s="110">
        <v>5</v>
      </c>
      <c r="AO50" s="110"/>
      <c r="AP50" s="110"/>
      <c r="AQ50" s="110">
        <v>5</v>
      </c>
      <c r="AR50" s="110"/>
      <c r="AS50" s="110"/>
      <c r="AT50" s="110"/>
      <c r="AU50" s="142">
        <f>ROUNDUP(SUM(O50+U50+AA50*0.5+AD50*0.75+AG50+AK50*0.5+AN50*0.75+AQ50),1)</f>
        <v>132.5</v>
      </c>
      <c r="AV50" s="142"/>
      <c r="AW50" s="142"/>
      <c r="AX50" s="142"/>
      <c r="AY50" s="142"/>
      <c r="AZ50" s="143"/>
      <c r="BA50" s="104" t="s">
        <v>2</v>
      </c>
      <c r="BB50" s="160"/>
      <c r="BC50" s="6"/>
      <c r="BD50" s="6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CC50" s="15"/>
    </row>
    <row r="51" spans="3:56" ht="12.75" customHeight="1">
      <c r="C51" s="52" t="s">
        <v>21</v>
      </c>
      <c r="D51" s="53"/>
      <c r="E51" s="53"/>
      <c r="F51" s="53"/>
      <c r="G51" s="53"/>
      <c r="H51" s="53"/>
      <c r="I51" s="86"/>
      <c r="J51" s="87"/>
      <c r="K51" s="87"/>
      <c r="L51" s="87"/>
      <c r="M51" s="87"/>
      <c r="N51" s="88"/>
      <c r="O51" s="164">
        <f>CB34</f>
        <v>40</v>
      </c>
      <c r="P51" s="165"/>
      <c r="Q51" s="165"/>
      <c r="R51" s="165"/>
      <c r="S51" s="165"/>
      <c r="T51" s="165"/>
      <c r="U51" s="166">
        <f aca="true" t="shared" si="5" ref="U51:U61">CC34</f>
        <v>70</v>
      </c>
      <c r="V51" s="167"/>
      <c r="W51" s="167"/>
      <c r="X51" s="167"/>
      <c r="Y51" s="167"/>
      <c r="Z51" s="167"/>
      <c r="AA51" s="77">
        <v>5</v>
      </c>
      <c r="AB51" s="77"/>
      <c r="AC51" s="77"/>
      <c r="AD51" s="77">
        <v>5</v>
      </c>
      <c r="AE51" s="77"/>
      <c r="AF51" s="77"/>
      <c r="AG51" s="77">
        <v>5</v>
      </c>
      <c r="AH51" s="77"/>
      <c r="AI51" s="77"/>
      <c r="AJ51" s="77"/>
      <c r="AK51" s="77">
        <v>5</v>
      </c>
      <c r="AL51" s="77"/>
      <c r="AM51" s="77"/>
      <c r="AN51" s="77">
        <v>5</v>
      </c>
      <c r="AO51" s="77"/>
      <c r="AP51" s="77"/>
      <c r="AQ51" s="77">
        <v>5</v>
      </c>
      <c r="AR51" s="77"/>
      <c r="AS51" s="77"/>
      <c r="AT51" s="77"/>
      <c r="AU51" s="167">
        <f>ROUNDUP(SUM(O51+U51+AA51*0.5+AD51*0.75+AG51+AK51*0.5+AN51*0.75+AQ51),1)</f>
        <v>132.5</v>
      </c>
      <c r="AV51" s="167"/>
      <c r="AW51" s="167"/>
      <c r="AX51" s="167"/>
      <c r="AY51" s="167"/>
      <c r="AZ51" s="168"/>
      <c r="BA51" s="125" t="s">
        <v>2</v>
      </c>
      <c r="BB51" s="169"/>
      <c r="BC51" s="6"/>
      <c r="BD51" s="6"/>
    </row>
    <row r="52" spans="3:56" ht="12.75" customHeight="1">
      <c r="C52" s="52" t="s">
        <v>22</v>
      </c>
      <c r="D52" s="53"/>
      <c r="E52" s="53"/>
      <c r="F52" s="53"/>
      <c r="G52" s="53"/>
      <c r="H52" s="53"/>
      <c r="I52" s="86"/>
      <c r="J52" s="87"/>
      <c r="K52" s="87"/>
      <c r="L52" s="87"/>
      <c r="M52" s="87"/>
      <c r="N52" s="88"/>
      <c r="O52" s="164">
        <f aca="true" t="shared" si="6" ref="O52:O61">CB35</f>
        <v>40</v>
      </c>
      <c r="P52" s="165"/>
      <c r="Q52" s="165"/>
      <c r="R52" s="165"/>
      <c r="S52" s="165"/>
      <c r="T52" s="165"/>
      <c r="U52" s="166">
        <f t="shared" si="5"/>
        <v>70</v>
      </c>
      <c r="V52" s="167"/>
      <c r="W52" s="167"/>
      <c r="X52" s="167"/>
      <c r="Y52" s="167"/>
      <c r="Z52" s="167"/>
      <c r="AA52" s="77">
        <v>5</v>
      </c>
      <c r="AB52" s="77"/>
      <c r="AC52" s="77"/>
      <c r="AD52" s="77">
        <v>5</v>
      </c>
      <c r="AE52" s="77"/>
      <c r="AF52" s="77"/>
      <c r="AG52" s="77">
        <v>5</v>
      </c>
      <c r="AH52" s="77"/>
      <c r="AI52" s="77"/>
      <c r="AJ52" s="77"/>
      <c r="AK52" s="77">
        <v>5</v>
      </c>
      <c r="AL52" s="77"/>
      <c r="AM52" s="77"/>
      <c r="AN52" s="77">
        <v>5</v>
      </c>
      <c r="AO52" s="77"/>
      <c r="AP52" s="77"/>
      <c r="AQ52" s="77">
        <v>5</v>
      </c>
      <c r="AR52" s="77"/>
      <c r="AS52" s="77"/>
      <c r="AT52" s="77"/>
      <c r="AU52" s="167">
        <f aca="true" t="shared" si="7" ref="AU52:AU60">ROUNDUP(SUM(O52+U52+AA52*0.5+AD52*0.75+AG52+AK52*0.5+AN52*0.75+AQ52),1)</f>
        <v>132.5</v>
      </c>
      <c r="AV52" s="167"/>
      <c r="AW52" s="167"/>
      <c r="AX52" s="167"/>
      <c r="AY52" s="167"/>
      <c r="AZ52" s="168"/>
      <c r="BA52" s="125" t="s">
        <v>2</v>
      </c>
      <c r="BB52" s="169"/>
      <c r="BC52" s="6"/>
      <c r="BD52" s="6"/>
    </row>
    <row r="53" spans="3:56" ht="12.75" customHeight="1">
      <c r="C53" s="52" t="s">
        <v>23</v>
      </c>
      <c r="D53" s="53"/>
      <c r="E53" s="53"/>
      <c r="F53" s="53"/>
      <c r="G53" s="53"/>
      <c r="H53" s="53"/>
      <c r="I53" s="86"/>
      <c r="J53" s="87"/>
      <c r="K53" s="87"/>
      <c r="L53" s="87"/>
      <c r="M53" s="87"/>
      <c r="N53" s="88"/>
      <c r="O53" s="164">
        <f t="shared" si="6"/>
        <v>40</v>
      </c>
      <c r="P53" s="165"/>
      <c r="Q53" s="165"/>
      <c r="R53" s="165"/>
      <c r="S53" s="165"/>
      <c r="T53" s="165"/>
      <c r="U53" s="166">
        <f t="shared" si="5"/>
        <v>70</v>
      </c>
      <c r="V53" s="167"/>
      <c r="W53" s="167"/>
      <c r="X53" s="167"/>
      <c r="Y53" s="167"/>
      <c r="Z53" s="167"/>
      <c r="AA53" s="77">
        <v>5</v>
      </c>
      <c r="AB53" s="77"/>
      <c r="AC53" s="77"/>
      <c r="AD53" s="77">
        <v>5</v>
      </c>
      <c r="AE53" s="77"/>
      <c r="AF53" s="77"/>
      <c r="AG53" s="77">
        <v>5</v>
      </c>
      <c r="AH53" s="77"/>
      <c r="AI53" s="77"/>
      <c r="AJ53" s="77"/>
      <c r="AK53" s="77">
        <v>5</v>
      </c>
      <c r="AL53" s="77"/>
      <c r="AM53" s="77"/>
      <c r="AN53" s="77">
        <v>5</v>
      </c>
      <c r="AO53" s="77"/>
      <c r="AP53" s="77"/>
      <c r="AQ53" s="77">
        <v>5</v>
      </c>
      <c r="AR53" s="77"/>
      <c r="AS53" s="77"/>
      <c r="AT53" s="77"/>
      <c r="AU53" s="167">
        <f t="shared" si="7"/>
        <v>132.5</v>
      </c>
      <c r="AV53" s="167"/>
      <c r="AW53" s="167"/>
      <c r="AX53" s="167"/>
      <c r="AY53" s="167"/>
      <c r="AZ53" s="168"/>
      <c r="BA53" s="125" t="s">
        <v>2</v>
      </c>
      <c r="BB53" s="169"/>
      <c r="BC53" s="6"/>
      <c r="BD53" s="6"/>
    </row>
    <row r="54" spans="3:55" ht="12.75" customHeight="1">
      <c r="C54" s="52" t="s">
        <v>24</v>
      </c>
      <c r="D54" s="53"/>
      <c r="E54" s="53"/>
      <c r="F54" s="53"/>
      <c r="G54" s="53"/>
      <c r="H54" s="53"/>
      <c r="I54" s="86"/>
      <c r="J54" s="87"/>
      <c r="K54" s="87"/>
      <c r="L54" s="87"/>
      <c r="M54" s="87"/>
      <c r="N54" s="88"/>
      <c r="O54" s="164">
        <f t="shared" si="6"/>
        <v>40</v>
      </c>
      <c r="P54" s="165"/>
      <c r="Q54" s="165"/>
      <c r="R54" s="165"/>
      <c r="S54" s="165"/>
      <c r="T54" s="165"/>
      <c r="U54" s="166">
        <f t="shared" si="5"/>
        <v>70</v>
      </c>
      <c r="V54" s="167"/>
      <c r="W54" s="167"/>
      <c r="X54" s="167"/>
      <c r="Y54" s="167"/>
      <c r="Z54" s="167"/>
      <c r="AA54" s="77">
        <v>5</v>
      </c>
      <c r="AB54" s="77"/>
      <c r="AC54" s="77"/>
      <c r="AD54" s="77">
        <v>5</v>
      </c>
      <c r="AE54" s="77"/>
      <c r="AF54" s="77"/>
      <c r="AG54" s="77">
        <v>5</v>
      </c>
      <c r="AH54" s="77"/>
      <c r="AI54" s="77"/>
      <c r="AJ54" s="77"/>
      <c r="AK54" s="77">
        <v>5</v>
      </c>
      <c r="AL54" s="77"/>
      <c r="AM54" s="77"/>
      <c r="AN54" s="77">
        <v>5</v>
      </c>
      <c r="AO54" s="77"/>
      <c r="AP54" s="77"/>
      <c r="AQ54" s="77">
        <v>5</v>
      </c>
      <c r="AR54" s="77"/>
      <c r="AS54" s="77"/>
      <c r="AT54" s="77"/>
      <c r="AU54" s="167">
        <f t="shared" si="7"/>
        <v>132.5</v>
      </c>
      <c r="AV54" s="167"/>
      <c r="AW54" s="167"/>
      <c r="AX54" s="167"/>
      <c r="AY54" s="167"/>
      <c r="AZ54" s="168"/>
      <c r="BA54" s="125" t="s">
        <v>2</v>
      </c>
      <c r="BB54" s="169"/>
      <c r="BC54" s="6"/>
    </row>
    <row r="55" spans="3:56" ht="12.75" customHeight="1">
      <c r="C55" s="52" t="s">
        <v>25</v>
      </c>
      <c r="D55" s="53"/>
      <c r="E55" s="53"/>
      <c r="F55" s="53"/>
      <c r="G55" s="53"/>
      <c r="H55" s="53"/>
      <c r="I55" s="89"/>
      <c r="J55" s="90"/>
      <c r="K55" s="90"/>
      <c r="L55" s="90"/>
      <c r="M55" s="90"/>
      <c r="N55" s="91"/>
      <c r="O55" s="164">
        <f t="shared" si="6"/>
        <v>40</v>
      </c>
      <c r="P55" s="165"/>
      <c r="Q55" s="165"/>
      <c r="R55" s="165"/>
      <c r="S55" s="165"/>
      <c r="T55" s="165"/>
      <c r="U55" s="166">
        <f t="shared" si="5"/>
        <v>70</v>
      </c>
      <c r="V55" s="167"/>
      <c r="W55" s="167"/>
      <c r="X55" s="167"/>
      <c r="Y55" s="167"/>
      <c r="Z55" s="167"/>
      <c r="AA55" s="77">
        <v>5</v>
      </c>
      <c r="AB55" s="77"/>
      <c r="AC55" s="77"/>
      <c r="AD55" s="77">
        <v>5</v>
      </c>
      <c r="AE55" s="77"/>
      <c r="AF55" s="77"/>
      <c r="AG55" s="77">
        <v>5</v>
      </c>
      <c r="AH55" s="77"/>
      <c r="AI55" s="77"/>
      <c r="AJ55" s="77"/>
      <c r="AK55" s="77">
        <v>5</v>
      </c>
      <c r="AL55" s="77"/>
      <c r="AM55" s="77"/>
      <c r="AN55" s="77">
        <v>5</v>
      </c>
      <c r="AO55" s="77"/>
      <c r="AP55" s="77"/>
      <c r="AQ55" s="77">
        <v>5</v>
      </c>
      <c r="AR55" s="77"/>
      <c r="AS55" s="77"/>
      <c r="AT55" s="77"/>
      <c r="AU55" s="167">
        <f t="shared" si="7"/>
        <v>132.5</v>
      </c>
      <c r="AV55" s="167"/>
      <c r="AW55" s="167"/>
      <c r="AX55" s="167"/>
      <c r="AY55" s="167"/>
      <c r="AZ55" s="168"/>
      <c r="BA55" s="125" t="s">
        <v>2</v>
      </c>
      <c r="BB55" s="169"/>
      <c r="BC55" s="6"/>
      <c r="BD55" s="6"/>
    </row>
    <row r="56" spans="3:77" ht="12.75" customHeight="1">
      <c r="C56" s="52" t="s">
        <v>26</v>
      </c>
      <c r="D56" s="53"/>
      <c r="E56" s="53"/>
      <c r="F56" s="53"/>
      <c r="G56" s="53"/>
      <c r="H56" s="53"/>
      <c r="I56" s="52"/>
      <c r="J56" s="53"/>
      <c r="K56" s="53"/>
      <c r="L56" s="53"/>
      <c r="M56" s="53"/>
      <c r="N56" s="53"/>
      <c r="O56" s="164">
        <f t="shared" si="6"/>
        <v>40</v>
      </c>
      <c r="P56" s="165"/>
      <c r="Q56" s="165"/>
      <c r="R56" s="165"/>
      <c r="S56" s="165"/>
      <c r="T56" s="165"/>
      <c r="U56" s="166">
        <f t="shared" si="5"/>
        <v>70</v>
      </c>
      <c r="V56" s="167"/>
      <c r="W56" s="167"/>
      <c r="X56" s="167"/>
      <c r="Y56" s="167"/>
      <c r="Z56" s="167"/>
      <c r="AA56" s="77">
        <v>5</v>
      </c>
      <c r="AB56" s="77"/>
      <c r="AC56" s="77"/>
      <c r="AD56" s="77">
        <v>5</v>
      </c>
      <c r="AE56" s="77"/>
      <c r="AF56" s="77"/>
      <c r="AG56" s="77">
        <v>5</v>
      </c>
      <c r="AH56" s="77"/>
      <c r="AI56" s="77"/>
      <c r="AJ56" s="77"/>
      <c r="AK56" s="77">
        <v>5</v>
      </c>
      <c r="AL56" s="77"/>
      <c r="AM56" s="77"/>
      <c r="AN56" s="77">
        <v>5</v>
      </c>
      <c r="AO56" s="77"/>
      <c r="AP56" s="77"/>
      <c r="AQ56" s="77">
        <v>5</v>
      </c>
      <c r="AR56" s="77"/>
      <c r="AS56" s="77"/>
      <c r="AT56" s="77"/>
      <c r="AU56" s="167">
        <f t="shared" si="7"/>
        <v>132.5</v>
      </c>
      <c r="AV56" s="167"/>
      <c r="AW56" s="167"/>
      <c r="AX56" s="167"/>
      <c r="AY56" s="167"/>
      <c r="AZ56" s="168"/>
      <c r="BA56" s="125" t="s">
        <v>2</v>
      </c>
      <c r="BB56" s="169"/>
      <c r="BC56" s="6"/>
      <c r="BD56" s="6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</row>
    <row r="57" spans="3:77" ht="12.75" customHeight="1">
      <c r="C57" s="52" t="s">
        <v>27</v>
      </c>
      <c r="D57" s="53"/>
      <c r="E57" s="53"/>
      <c r="F57" s="53"/>
      <c r="G57" s="53"/>
      <c r="H57" s="53"/>
      <c r="I57" s="52"/>
      <c r="J57" s="53"/>
      <c r="K57" s="53"/>
      <c r="L57" s="53"/>
      <c r="M57" s="53"/>
      <c r="N57" s="53"/>
      <c r="O57" s="164">
        <f t="shared" si="6"/>
        <v>40</v>
      </c>
      <c r="P57" s="165"/>
      <c r="Q57" s="165"/>
      <c r="R57" s="165"/>
      <c r="S57" s="165"/>
      <c r="T57" s="165"/>
      <c r="U57" s="166">
        <f t="shared" si="5"/>
        <v>70</v>
      </c>
      <c r="V57" s="167"/>
      <c r="W57" s="167"/>
      <c r="X57" s="167"/>
      <c r="Y57" s="167"/>
      <c r="Z57" s="167"/>
      <c r="AA57" s="77">
        <v>5</v>
      </c>
      <c r="AB57" s="77"/>
      <c r="AC57" s="77"/>
      <c r="AD57" s="77">
        <v>5</v>
      </c>
      <c r="AE57" s="77"/>
      <c r="AF57" s="77"/>
      <c r="AG57" s="77">
        <v>5</v>
      </c>
      <c r="AH57" s="77"/>
      <c r="AI57" s="77"/>
      <c r="AJ57" s="77"/>
      <c r="AK57" s="77">
        <v>5</v>
      </c>
      <c r="AL57" s="77"/>
      <c r="AM57" s="77"/>
      <c r="AN57" s="77">
        <v>5</v>
      </c>
      <c r="AO57" s="77"/>
      <c r="AP57" s="77"/>
      <c r="AQ57" s="77">
        <v>5</v>
      </c>
      <c r="AR57" s="77"/>
      <c r="AS57" s="77"/>
      <c r="AT57" s="77"/>
      <c r="AU57" s="167">
        <f t="shared" si="7"/>
        <v>132.5</v>
      </c>
      <c r="AV57" s="167"/>
      <c r="AW57" s="167"/>
      <c r="AX57" s="167"/>
      <c r="AY57" s="167"/>
      <c r="AZ57" s="168"/>
      <c r="BA57" s="125" t="s">
        <v>2</v>
      </c>
      <c r="BB57" s="169"/>
      <c r="BC57" s="6"/>
      <c r="BD57" s="6"/>
      <c r="BE57" s="10"/>
      <c r="BF57" s="10"/>
      <c r="BG57" s="10"/>
      <c r="BH57" s="10"/>
      <c r="BI57" s="10"/>
      <c r="BJ57" s="10"/>
      <c r="BK57" s="6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</row>
    <row r="58" spans="3:77" ht="12.75" customHeight="1">
      <c r="C58" s="52" t="s">
        <v>28</v>
      </c>
      <c r="D58" s="53"/>
      <c r="E58" s="53"/>
      <c r="F58" s="53"/>
      <c r="G58" s="53"/>
      <c r="H58" s="53"/>
      <c r="I58" s="52"/>
      <c r="J58" s="53"/>
      <c r="K58" s="53"/>
      <c r="L58" s="53"/>
      <c r="M58" s="53"/>
      <c r="N58" s="53"/>
      <c r="O58" s="164">
        <f t="shared" si="6"/>
        <v>40</v>
      </c>
      <c r="P58" s="165"/>
      <c r="Q58" s="165"/>
      <c r="R58" s="165"/>
      <c r="S58" s="165"/>
      <c r="T58" s="165"/>
      <c r="U58" s="166">
        <f t="shared" si="5"/>
        <v>70</v>
      </c>
      <c r="V58" s="167"/>
      <c r="W58" s="167"/>
      <c r="X58" s="167"/>
      <c r="Y58" s="167"/>
      <c r="Z58" s="167"/>
      <c r="AA58" s="77">
        <v>5</v>
      </c>
      <c r="AB58" s="77"/>
      <c r="AC58" s="77"/>
      <c r="AD58" s="77">
        <v>5</v>
      </c>
      <c r="AE58" s="77"/>
      <c r="AF58" s="77"/>
      <c r="AG58" s="77">
        <v>5</v>
      </c>
      <c r="AH58" s="77"/>
      <c r="AI58" s="77"/>
      <c r="AJ58" s="77"/>
      <c r="AK58" s="77">
        <v>5</v>
      </c>
      <c r="AL58" s="77"/>
      <c r="AM58" s="77"/>
      <c r="AN58" s="77">
        <v>5</v>
      </c>
      <c r="AO58" s="77"/>
      <c r="AP58" s="77"/>
      <c r="AQ58" s="77">
        <v>5</v>
      </c>
      <c r="AR58" s="77"/>
      <c r="AS58" s="77"/>
      <c r="AT58" s="77"/>
      <c r="AU58" s="167">
        <f t="shared" si="7"/>
        <v>132.5</v>
      </c>
      <c r="AV58" s="167"/>
      <c r="AW58" s="167"/>
      <c r="AX58" s="167"/>
      <c r="AY58" s="167"/>
      <c r="AZ58" s="168"/>
      <c r="BA58" s="125" t="s">
        <v>2</v>
      </c>
      <c r="BB58" s="169"/>
      <c r="BC58" s="6"/>
      <c r="BD58" s="6"/>
      <c r="BE58" s="10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</row>
    <row r="59" spans="3:77" ht="12.75" customHeight="1" thickBot="1">
      <c r="C59" s="52" t="s">
        <v>29</v>
      </c>
      <c r="D59" s="53"/>
      <c r="E59" s="53"/>
      <c r="F59" s="53"/>
      <c r="G59" s="53"/>
      <c r="H59" s="54"/>
      <c r="I59" s="52"/>
      <c r="J59" s="53"/>
      <c r="K59" s="53"/>
      <c r="L59" s="53"/>
      <c r="M59" s="53"/>
      <c r="N59" s="54"/>
      <c r="O59" s="164">
        <f t="shared" si="6"/>
        <v>40</v>
      </c>
      <c r="P59" s="165"/>
      <c r="Q59" s="165"/>
      <c r="R59" s="165"/>
      <c r="S59" s="165"/>
      <c r="T59" s="165"/>
      <c r="U59" s="166">
        <f t="shared" si="5"/>
        <v>70</v>
      </c>
      <c r="V59" s="167"/>
      <c r="W59" s="167"/>
      <c r="X59" s="167"/>
      <c r="Y59" s="167"/>
      <c r="Z59" s="167"/>
      <c r="AA59" s="77">
        <v>5</v>
      </c>
      <c r="AB59" s="77"/>
      <c r="AC59" s="77"/>
      <c r="AD59" s="77">
        <v>5</v>
      </c>
      <c r="AE59" s="77"/>
      <c r="AF59" s="77"/>
      <c r="AG59" s="77">
        <v>5</v>
      </c>
      <c r="AH59" s="77"/>
      <c r="AI59" s="77"/>
      <c r="AJ59" s="77"/>
      <c r="AK59" s="77">
        <v>5</v>
      </c>
      <c r="AL59" s="77"/>
      <c r="AM59" s="77"/>
      <c r="AN59" s="77">
        <v>5</v>
      </c>
      <c r="AO59" s="77"/>
      <c r="AP59" s="77"/>
      <c r="AQ59" s="77">
        <v>5</v>
      </c>
      <c r="AR59" s="77"/>
      <c r="AS59" s="77"/>
      <c r="AT59" s="77"/>
      <c r="AU59" s="167">
        <f t="shared" si="7"/>
        <v>132.5</v>
      </c>
      <c r="AV59" s="167"/>
      <c r="AW59" s="167"/>
      <c r="AX59" s="167"/>
      <c r="AY59" s="167"/>
      <c r="AZ59" s="168"/>
      <c r="BA59" s="125" t="s">
        <v>2</v>
      </c>
      <c r="BB59" s="169"/>
      <c r="BC59" s="6"/>
      <c r="BD59" s="6"/>
      <c r="BE59" s="6"/>
      <c r="BF59" s="8"/>
      <c r="BG59" s="8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</row>
    <row r="60" spans="3:77" ht="12.75" customHeight="1">
      <c r="C60" s="52" t="s">
        <v>30</v>
      </c>
      <c r="D60" s="53"/>
      <c r="E60" s="53"/>
      <c r="F60" s="53"/>
      <c r="G60" s="53"/>
      <c r="H60" s="54"/>
      <c r="I60" s="52"/>
      <c r="J60" s="53"/>
      <c r="K60" s="53"/>
      <c r="L60" s="53"/>
      <c r="M60" s="53"/>
      <c r="N60" s="54"/>
      <c r="O60" s="164">
        <f t="shared" si="6"/>
        <v>40</v>
      </c>
      <c r="P60" s="165"/>
      <c r="Q60" s="165"/>
      <c r="R60" s="165"/>
      <c r="S60" s="165"/>
      <c r="T60" s="165"/>
      <c r="U60" s="166">
        <f t="shared" si="5"/>
        <v>70</v>
      </c>
      <c r="V60" s="167"/>
      <c r="W60" s="167"/>
      <c r="X60" s="167"/>
      <c r="Y60" s="167"/>
      <c r="Z60" s="167"/>
      <c r="AA60" s="77">
        <v>5</v>
      </c>
      <c r="AB60" s="77"/>
      <c r="AC60" s="77"/>
      <c r="AD60" s="77">
        <v>5</v>
      </c>
      <c r="AE60" s="77"/>
      <c r="AF60" s="77"/>
      <c r="AG60" s="77">
        <v>5</v>
      </c>
      <c r="AH60" s="77"/>
      <c r="AI60" s="77"/>
      <c r="AJ60" s="77"/>
      <c r="AK60" s="77">
        <v>5</v>
      </c>
      <c r="AL60" s="77"/>
      <c r="AM60" s="77"/>
      <c r="AN60" s="77">
        <v>5</v>
      </c>
      <c r="AO60" s="77"/>
      <c r="AP60" s="77"/>
      <c r="AQ60" s="77">
        <v>5</v>
      </c>
      <c r="AR60" s="77"/>
      <c r="AS60" s="77"/>
      <c r="AT60" s="77"/>
      <c r="AU60" s="167">
        <f t="shared" si="7"/>
        <v>132.5</v>
      </c>
      <c r="AV60" s="167"/>
      <c r="AW60" s="167"/>
      <c r="AX60" s="167"/>
      <c r="AY60" s="167"/>
      <c r="AZ60" s="168"/>
      <c r="BA60" s="125" t="s">
        <v>2</v>
      </c>
      <c r="BB60" s="169"/>
      <c r="BC60" s="6"/>
      <c r="BD60" s="6"/>
      <c r="BE60" s="220" t="s">
        <v>14</v>
      </c>
      <c r="BF60" s="221"/>
      <c r="BG60" s="221"/>
      <c r="BH60" s="221"/>
      <c r="BI60" s="221"/>
      <c r="BJ60" s="221"/>
      <c r="BK60" s="221"/>
      <c r="BL60" s="221"/>
      <c r="BM60" s="221"/>
      <c r="BN60" s="222"/>
      <c r="BO60" s="17"/>
      <c r="BP60" s="17"/>
      <c r="BQ60" s="17"/>
      <c r="BR60" s="17"/>
      <c r="BS60" s="17"/>
      <c r="BT60" s="17"/>
      <c r="BU60" s="17"/>
      <c r="BV60" s="17"/>
      <c r="BW60" s="4"/>
      <c r="BX60" s="4"/>
      <c r="BY60" s="4"/>
    </row>
    <row r="61" spans="3:77" ht="12.75" customHeight="1" thickBot="1">
      <c r="C61" s="92" t="s">
        <v>31</v>
      </c>
      <c r="D61" s="93"/>
      <c r="E61" s="93"/>
      <c r="F61" s="93"/>
      <c r="G61" s="93"/>
      <c r="H61" s="94"/>
      <c r="I61" s="92"/>
      <c r="J61" s="93"/>
      <c r="K61" s="93"/>
      <c r="L61" s="93"/>
      <c r="M61" s="93"/>
      <c r="N61" s="94"/>
      <c r="O61" s="164">
        <f t="shared" si="6"/>
        <v>40</v>
      </c>
      <c r="P61" s="165"/>
      <c r="Q61" s="165"/>
      <c r="R61" s="165"/>
      <c r="S61" s="165"/>
      <c r="T61" s="165"/>
      <c r="U61" s="197">
        <f t="shared" si="5"/>
        <v>70</v>
      </c>
      <c r="V61" s="198"/>
      <c r="W61" s="198"/>
      <c r="X61" s="198"/>
      <c r="Y61" s="198"/>
      <c r="Z61" s="198"/>
      <c r="AA61" s="100">
        <v>5</v>
      </c>
      <c r="AB61" s="100"/>
      <c r="AC61" s="100"/>
      <c r="AD61" s="100">
        <v>5</v>
      </c>
      <c r="AE61" s="100"/>
      <c r="AF61" s="100"/>
      <c r="AG61" s="100">
        <v>5</v>
      </c>
      <c r="AH61" s="100"/>
      <c r="AI61" s="100"/>
      <c r="AJ61" s="100"/>
      <c r="AK61" s="100">
        <v>5</v>
      </c>
      <c r="AL61" s="100"/>
      <c r="AM61" s="100"/>
      <c r="AN61" s="100">
        <v>5</v>
      </c>
      <c r="AO61" s="100"/>
      <c r="AP61" s="100"/>
      <c r="AQ61" s="100">
        <v>5</v>
      </c>
      <c r="AR61" s="100"/>
      <c r="AS61" s="100"/>
      <c r="AT61" s="100"/>
      <c r="AU61" s="238">
        <f>ROUNDUP(SUM(O61+U61+AA61*0.5+AD61*0.75+AG61+AK61*0.5+AN61*0.75+AQ61),1)</f>
        <v>132.5</v>
      </c>
      <c r="AV61" s="238"/>
      <c r="AW61" s="238"/>
      <c r="AX61" s="238"/>
      <c r="AY61" s="238"/>
      <c r="AZ61" s="239"/>
      <c r="BA61" s="240" t="s">
        <v>2</v>
      </c>
      <c r="BB61" s="241"/>
      <c r="BC61" s="6"/>
      <c r="BD61" s="6"/>
      <c r="BE61" s="173">
        <f>ROUNDDOWN(AU62/BI22,2)</f>
        <v>0.61</v>
      </c>
      <c r="BF61" s="174"/>
      <c r="BG61" s="174"/>
      <c r="BH61" s="174"/>
      <c r="BI61" s="174"/>
      <c r="BJ61" s="174"/>
      <c r="BK61" s="174"/>
      <c r="BL61" s="174"/>
      <c r="BM61" s="174"/>
      <c r="BN61" s="175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</row>
    <row r="62" spans="3:77" ht="12.75" customHeight="1" thickBot="1">
      <c r="C62" s="48" t="s">
        <v>8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50"/>
      <c r="O62" s="181">
        <f>SUM(O50:T61)</f>
        <v>480</v>
      </c>
      <c r="P62" s="182"/>
      <c r="Q62" s="182"/>
      <c r="R62" s="182"/>
      <c r="S62" s="182"/>
      <c r="T62" s="183"/>
      <c r="U62" s="181">
        <f>SUM(U50:Z61)</f>
        <v>840</v>
      </c>
      <c r="V62" s="182"/>
      <c r="W62" s="182"/>
      <c r="X62" s="182"/>
      <c r="Y62" s="182"/>
      <c r="Z62" s="183"/>
      <c r="AA62" s="288">
        <f>ROUNDUP(SUM(AA50:AC61)*0.5,1)</f>
        <v>30</v>
      </c>
      <c r="AB62" s="288"/>
      <c r="AC62" s="288"/>
      <c r="AD62" s="288">
        <f>ROUNDUP(SUM(AD50:AF61)*0.75,1)</f>
        <v>45</v>
      </c>
      <c r="AE62" s="288"/>
      <c r="AF62" s="288"/>
      <c r="AG62" s="288">
        <f>ROUNDUP(SUM(AG50:AJ61),1)</f>
        <v>60</v>
      </c>
      <c r="AH62" s="288"/>
      <c r="AI62" s="288"/>
      <c r="AJ62" s="288"/>
      <c r="AK62" s="288">
        <f>ROUNDUP(SUM(AK50:AM61)*0.5,1)</f>
        <v>30</v>
      </c>
      <c r="AL62" s="288"/>
      <c r="AM62" s="288"/>
      <c r="AN62" s="288">
        <f>ROUNDUP(SUM(AN50:AP61)*0.75,1)</f>
        <v>45</v>
      </c>
      <c r="AO62" s="288"/>
      <c r="AP62" s="288"/>
      <c r="AQ62" s="288">
        <f>ROUNDUP(SUM(AQ50:AT61),1)</f>
        <v>60</v>
      </c>
      <c r="AR62" s="288"/>
      <c r="AS62" s="288"/>
      <c r="AT62" s="288"/>
      <c r="AU62" s="184">
        <f>ROUNDUP(SUM(O62:AT62),1)</f>
        <v>1590</v>
      </c>
      <c r="AV62" s="182"/>
      <c r="AW62" s="182"/>
      <c r="AX62" s="182"/>
      <c r="AY62" s="182"/>
      <c r="AZ62" s="183"/>
      <c r="BA62" s="179" t="s">
        <v>2</v>
      </c>
      <c r="BB62" s="180"/>
      <c r="BC62" s="6"/>
      <c r="BD62" s="6"/>
      <c r="BE62" s="176"/>
      <c r="BF62" s="177"/>
      <c r="BG62" s="177"/>
      <c r="BH62" s="177"/>
      <c r="BI62" s="177"/>
      <c r="BJ62" s="177"/>
      <c r="BK62" s="177"/>
      <c r="BL62" s="177"/>
      <c r="BM62" s="177"/>
      <c r="BN62" s="178"/>
      <c r="BO62" s="17"/>
      <c r="BP62" s="17"/>
      <c r="BQ62" s="17"/>
      <c r="BR62" s="17"/>
      <c r="BS62" s="17"/>
      <c r="BT62" s="17"/>
      <c r="BU62" s="17"/>
      <c r="BV62" s="17"/>
      <c r="BW62" s="4"/>
      <c r="BX62" s="4"/>
      <c r="BY62" s="4"/>
    </row>
    <row r="63" spans="4:81" ht="15" customHeight="1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6"/>
      <c r="CC63" s="11"/>
    </row>
    <row r="64" spans="1:81" ht="15" customHeight="1">
      <c r="A64" s="4"/>
      <c r="B64" s="4"/>
      <c r="C64" s="9" t="s">
        <v>18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CC64" s="11"/>
    </row>
    <row r="65" spans="1:21" ht="4.5" customHeight="1" thickBot="1">
      <c r="A65" s="4"/>
      <c r="B65" s="4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70" ht="15" customHeight="1">
      <c r="A66" s="4"/>
      <c r="B66" s="4"/>
      <c r="C66" s="111" t="s">
        <v>77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125"/>
      <c r="V66" s="171" t="s">
        <v>51</v>
      </c>
      <c r="W66" s="170"/>
      <c r="X66" s="170"/>
      <c r="Y66" s="170"/>
      <c r="Z66" s="170"/>
      <c r="AA66" s="170"/>
      <c r="AB66" s="170"/>
      <c r="AC66" s="170"/>
      <c r="AD66" s="170"/>
      <c r="AE66" s="170"/>
      <c r="AF66" s="170" t="s">
        <v>46</v>
      </c>
      <c r="AG66" s="170"/>
      <c r="AH66" s="170"/>
      <c r="AI66" s="170"/>
      <c r="AJ66" s="170"/>
      <c r="AK66" s="170"/>
      <c r="AL66" s="170"/>
      <c r="AM66" s="170"/>
      <c r="AN66" s="170"/>
      <c r="AO66" s="170"/>
      <c r="AP66" s="188" t="s">
        <v>52</v>
      </c>
      <c r="AQ66" s="189"/>
      <c r="AR66" s="189"/>
      <c r="AS66" s="189"/>
      <c r="AT66" s="189"/>
      <c r="AU66" s="189"/>
      <c r="AV66" s="195" t="s">
        <v>52</v>
      </c>
      <c r="AW66" s="189"/>
      <c r="AX66" s="189"/>
      <c r="AY66" s="189"/>
      <c r="AZ66" s="189"/>
      <c r="BA66" s="196"/>
      <c r="BB66" s="52" t="s">
        <v>61</v>
      </c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125"/>
    </row>
    <row r="67" spans="1:70" ht="15" customHeight="1">
      <c r="A67" s="4"/>
      <c r="B67" s="4"/>
      <c r="C67" s="43" t="s">
        <v>86</v>
      </c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170">
        <f>ROUNDUP(BI30/1.5,1)</f>
        <v>7.2</v>
      </c>
      <c r="W67" s="170"/>
      <c r="X67" s="170"/>
      <c r="Y67" s="170"/>
      <c r="Z67" s="170"/>
      <c r="AA67" s="170"/>
      <c r="AB67" s="170"/>
      <c r="AC67" s="170"/>
      <c r="AD67" s="170"/>
      <c r="AE67" s="170"/>
      <c r="AF67" s="255">
        <f>AL41</f>
        <v>7</v>
      </c>
      <c r="AG67" s="256"/>
      <c r="AH67" s="256"/>
      <c r="AI67" s="256"/>
      <c r="AJ67" s="256"/>
      <c r="AK67" s="256"/>
      <c r="AL67" s="256"/>
      <c r="AM67" s="256"/>
      <c r="AN67" s="256"/>
      <c r="AO67" s="257"/>
      <c r="AP67" s="194" t="str">
        <f>IF(AF67&gt;=V67,"○","×")</f>
        <v>×</v>
      </c>
      <c r="AQ67" s="191"/>
      <c r="AR67" s="191"/>
      <c r="AS67" s="191"/>
      <c r="AT67" s="191"/>
      <c r="AU67" s="191"/>
      <c r="AV67" s="190" t="str">
        <f>IF(BE61&gt;=0.6,"○","×")</f>
        <v>○</v>
      </c>
      <c r="AW67" s="191"/>
      <c r="AX67" s="191"/>
      <c r="AY67" s="191"/>
      <c r="AZ67" s="191"/>
      <c r="BA67" s="192"/>
      <c r="BB67" s="172" t="s">
        <v>53</v>
      </c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171"/>
    </row>
    <row r="68" spans="1:70" ht="15" customHeight="1">
      <c r="A68" s="4"/>
      <c r="B68" s="4"/>
      <c r="C68" s="43" t="s">
        <v>87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170">
        <f>ROUNDUP(BI30/1.7,1)</f>
        <v>6.3999999999999995</v>
      </c>
      <c r="W68" s="170"/>
      <c r="X68" s="170"/>
      <c r="Y68" s="170"/>
      <c r="Z68" s="170"/>
      <c r="AA68" s="170"/>
      <c r="AB68" s="170"/>
      <c r="AC68" s="170"/>
      <c r="AD68" s="170"/>
      <c r="AE68" s="170"/>
      <c r="AF68" s="258"/>
      <c r="AG68" s="259"/>
      <c r="AH68" s="259"/>
      <c r="AI68" s="259"/>
      <c r="AJ68" s="259"/>
      <c r="AK68" s="259"/>
      <c r="AL68" s="259"/>
      <c r="AM68" s="259"/>
      <c r="AN68" s="259"/>
      <c r="AO68" s="260"/>
      <c r="AP68" s="194" t="str">
        <f>IF(AF67&gt;=V68,"○","×")</f>
        <v>○</v>
      </c>
      <c r="AQ68" s="191"/>
      <c r="AR68" s="191"/>
      <c r="AS68" s="191"/>
      <c r="AT68" s="191"/>
      <c r="AU68" s="191"/>
      <c r="AV68" s="190" t="str">
        <f>IF(BE61&gt;=0.6,"○","×")</f>
        <v>○</v>
      </c>
      <c r="AW68" s="191"/>
      <c r="AX68" s="191"/>
      <c r="AY68" s="191"/>
      <c r="AZ68" s="191"/>
      <c r="BA68" s="192"/>
      <c r="BB68" s="172" t="s">
        <v>53</v>
      </c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171"/>
    </row>
    <row r="69" spans="1:70" ht="15" customHeight="1" thickBot="1">
      <c r="A69" s="4"/>
      <c r="B69" s="4"/>
      <c r="C69" s="43" t="s">
        <v>88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170">
        <f>ROUNDUP(BI30/2,1)</f>
        <v>5.4</v>
      </c>
      <c r="W69" s="170"/>
      <c r="X69" s="170"/>
      <c r="Y69" s="170"/>
      <c r="Z69" s="170"/>
      <c r="AA69" s="170"/>
      <c r="AB69" s="170"/>
      <c r="AC69" s="170"/>
      <c r="AD69" s="170"/>
      <c r="AE69" s="170"/>
      <c r="AF69" s="258"/>
      <c r="AG69" s="259"/>
      <c r="AH69" s="259"/>
      <c r="AI69" s="259"/>
      <c r="AJ69" s="259"/>
      <c r="AK69" s="259"/>
      <c r="AL69" s="259"/>
      <c r="AM69" s="259"/>
      <c r="AN69" s="259"/>
      <c r="AO69" s="260"/>
      <c r="AP69" s="194" t="str">
        <f>IF(AF67&gt;=V69,"○","×")</f>
        <v>○</v>
      </c>
      <c r="AQ69" s="191"/>
      <c r="AR69" s="191"/>
      <c r="AS69" s="191"/>
      <c r="AT69" s="191"/>
      <c r="AU69" s="191"/>
      <c r="AV69" s="193" t="str">
        <f>IF(BE61&gt;=0.5,"○","×")</f>
        <v>○</v>
      </c>
      <c r="AW69" s="186"/>
      <c r="AX69" s="186"/>
      <c r="AY69" s="186"/>
      <c r="AZ69" s="186"/>
      <c r="BA69" s="187"/>
      <c r="BB69" s="172" t="s">
        <v>54</v>
      </c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171"/>
    </row>
    <row r="70" spans="3:75" ht="15" customHeight="1" thickBot="1">
      <c r="C70" s="43" t="s">
        <v>89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170">
        <f>ROUNDUP(BI30/2.5,1)</f>
        <v>4.3999999999999995</v>
      </c>
      <c r="W70" s="170"/>
      <c r="X70" s="170"/>
      <c r="Y70" s="170"/>
      <c r="Z70" s="170"/>
      <c r="AA70" s="170"/>
      <c r="AB70" s="170"/>
      <c r="AC70" s="170"/>
      <c r="AD70" s="170"/>
      <c r="AE70" s="170"/>
      <c r="AF70" s="261"/>
      <c r="AG70" s="262"/>
      <c r="AH70" s="262"/>
      <c r="AI70" s="262"/>
      <c r="AJ70" s="262"/>
      <c r="AK70" s="262"/>
      <c r="AL70" s="262"/>
      <c r="AM70" s="262"/>
      <c r="AN70" s="262"/>
      <c r="AO70" s="263"/>
      <c r="AP70" s="185" t="str">
        <f>IF(AF67&gt;=V70,"○","×")</f>
        <v>○</v>
      </c>
      <c r="AQ70" s="186"/>
      <c r="AR70" s="186"/>
      <c r="AS70" s="186"/>
      <c r="AT70" s="186"/>
      <c r="AU70" s="187"/>
      <c r="AV70" s="232" t="s">
        <v>100</v>
      </c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</row>
    <row r="71" spans="1:80" ht="15" customHeight="1">
      <c r="A71" s="5"/>
      <c r="CB71" s="11"/>
    </row>
    <row r="72" ht="15" customHeight="1">
      <c r="CB72" s="11"/>
    </row>
  </sheetData>
  <sheetProtection selectLockedCells="1"/>
  <mergeCells count="542">
    <mergeCell ref="C70:U70"/>
    <mergeCell ref="V70:AE70"/>
    <mergeCell ref="AP70:AU70"/>
    <mergeCell ref="AV70:BW70"/>
    <mergeCell ref="BB68:BR68"/>
    <mergeCell ref="C69:U69"/>
    <mergeCell ref="V69:AE69"/>
    <mergeCell ref="AP69:AU69"/>
    <mergeCell ref="AV69:BA69"/>
    <mergeCell ref="BB69:BR69"/>
    <mergeCell ref="C67:U67"/>
    <mergeCell ref="V67:AE67"/>
    <mergeCell ref="AF67:AO70"/>
    <mergeCell ref="AP67:AU67"/>
    <mergeCell ref="AV67:BA67"/>
    <mergeCell ref="BB67:BR67"/>
    <mergeCell ref="C68:U68"/>
    <mergeCell ref="V68:AE68"/>
    <mergeCell ref="AP68:AU68"/>
    <mergeCell ref="AV68:BA68"/>
    <mergeCell ref="AU62:AZ62"/>
    <mergeCell ref="BA62:BB62"/>
    <mergeCell ref="C66:U66"/>
    <mergeCell ref="V66:AE66"/>
    <mergeCell ref="AF66:AO66"/>
    <mergeCell ref="AP66:AU66"/>
    <mergeCell ref="AV66:BA66"/>
    <mergeCell ref="BB66:BR66"/>
    <mergeCell ref="BE61:BN62"/>
    <mergeCell ref="C62:N62"/>
    <mergeCell ref="O62:T62"/>
    <mergeCell ref="U62:Z62"/>
    <mergeCell ref="AA62:AC62"/>
    <mergeCell ref="AD62:AF62"/>
    <mergeCell ref="AG62:AJ62"/>
    <mergeCell ref="AK62:AM62"/>
    <mergeCell ref="AN62:AP62"/>
    <mergeCell ref="AQ62:AT62"/>
    <mergeCell ref="AG61:AJ61"/>
    <mergeCell ref="AK61:AM61"/>
    <mergeCell ref="AN61:AP61"/>
    <mergeCell ref="AQ61:AT61"/>
    <mergeCell ref="AU61:AZ61"/>
    <mergeCell ref="BA61:BB61"/>
    <mergeCell ref="AQ60:AT60"/>
    <mergeCell ref="AU60:AZ60"/>
    <mergeCell ref="BA60:BB60"/>
    <mergeCell ref="BE60:BN60"/>
    <mergeCell ref="C61:H61"/>
    <mergeCell ref="I61:N61"/>
    <mergeCell ref="O61:T61"/>
    <mergeCell ref="U61:Z61"/>
    <mergeCell ref="AA61:AC61"/>
    <mergeCell ref="AD61:AF61"/>
    <mergeCell ref="BA59:BB59"/>
    <mergeCell ref="C60:H60"/>
    <mergeCell ref="I60:N60"/>
    <mergeCell ref="O60:T60"/>
    <mergeCell ref="U60:Z60"/>
    <mergeCell ref="AA60:AC60"/>
    <mergeCell ref="AD60:AF60"/>
    <mergeCell ref="AG60:AJ60"/>
    <mergeCell ref="AK60:AM60"/>
    <mergeCell ref="AN60:AP60"/>
    <mergeCell ref="AD59:AF59"/>
    <mergeCell ref="AG59:AJ59"/>
    <mergeCell ref="AK59:AM59"/>
    <mergeCell ref="AN59:AP59"/>
    <mergeCell ref="AQ59:AT59"/>
    <mergeCell ref="AU59:AZ59"/>
    <mergeCell ref="AK58:AM58"/>
    <mergeCell ref="AN58:AP58"/>
    <mergeCell ref="AQ58:AT58"/>
    <mergeCell ref="AU58:AZ58"/>
    <mergeCell ref="BA58:BB58"/>
    <mergeCell ref="C59:H59"/>
    <mergeCell ref="I59:N59"/>
    <mergeCell ref="O59:T59"/>
    <mergeCell ref="U59:Z59"/>
    <mergeCell ref="AA59:AC59"/>
    <mergeCell ref="AQ57:AT57"/>
    <mergeCell ref="AU57:AZ57"/>
    <mergeCell ref="BA57:BB57"/>
    <mergeCell ref="C58:H58"/>
    <mergeCell ref="I58:N58"/>
    <mergeCell ref="O58:T58"/>
    <mergeCell ref="U58:Z58"/>
    <mergeCell ref="AA58:AC58"/>
    <mergeCell ref="AD58:AF58"/>
    <mergeCell ref="AG58:AJ58"/>
    <mergeCell ref="BA56:BB56"/>
    <mergeCell ref="C57:H57"/>
    <mergeCell ref="I57:N57"/>
    <mergeCell ref="O57:T57"/>
    <mergeCell ref="U57:Z57"/>
    <mergeCell ref="AA57:AC57"/>
    <mergeCell ref="AD57:AF57"/>
    <mergeCell ref="AG57:AJ57"/>
    <mergeCell ref="AK57:AM57"/>
    <mergeCell ref="AN57:AP57"/>
    <mergeCell ref="AD56:AF56"/>
    <mergeCell ref="AG56:AJ56"/>
    <mergeCell ref="AK56:AM56"/>
    <mergeCell ref="AN56:AP56"/>
    <mergeCell ref="AQ56:AT56"/>
    <mergeCell ref="AU56:AZ56"/>
    <mergeCell ref="AK55:AM55"/>
    <mergeCell ref="AN55:AP55"/>
    <mergeCell ref="AQ55:AT55"/>
    <mergeCell ref="AU55:AZ55"/>
    <mergeCell ref="BA55:BB55"/>
    <mergeCell ref="C56:H56"/>
    <mergeCell ref="I56:N56"/>
    <mergeCell ref="O56:T56"/>
    <mergeCell ref="U56:Z56"/>
    <mergeCell ref="AA56:AC56"/>
    <mergeCell ref="AN54:AP54"/>
    <mergeCell ref="AQ54:AT54"/>
    <mergeCell ref="AU54:AZ54"/>
    <mergeCell ref="BA54:BB54"/>
    <mergeCell ref="C55:H55"/>
    <mergeCell ref="O55:T55"/>
    <mergeCell ref="U55:Z55"/>
    <mergeCell ref="AA55:AC55"/>
    <mergeCell ref="AD55:AF55"/>
    <mergeCell ref="AG55:AJ55"/>
    <mergeCell ref="AQ53:AT53"/>
    <mergeCell ref="AU53:AZ53"/>
    <mergeCell ref="BA53:BB53"/>
    <mergeCell ref="C54:H54"/>
    <mergeCell ref="O54:T54"/>
    <mergeCell ref="U54:Z54"/>
    <mergeCell ref="AA54:AC54"/>
    <mergeCell ref="AD54:AF54"/>
    <mergeCell ref="AG54:AJ54"/>
    <mergeCell ref="AK54:AM54"/>
    <mergeCell ref="AU52:AZ52"/>
    <mergeCell ref="BA52:BB52"/>
    <mergeCell ref="C53:H53"/>
    <mergeCell ref="O53:T53"/>
    <mergeCell ref="U53:Z53"/>
    <mergeCell ref="AA53:AC53"/>
    <mergeCell ref="AD53:AF53"/>
    <mergeCell ref="AG53:AJ53"/>
    <mergeCell ref="AK53:AM53"/>
    <mergeCell ref="AN53:AP53"/>
    <mergeCell ref="BA51:BB51"/>
    <mergeCell ref="C52:H52"/>
    <mergeCell ref="O52:T52"/>
    <mergeCell ref="U52:Z52"/>
    <mergeCell ref="AA52:AC52"/>
    <mergeCell ref="AD52:AF52"/>
    <mergeCell ref="AG52:AJ52"/>
    <mergeCell ref="AK52:AM52"/>
    <mergeCell ref="AN52:AP52"/>
    <mergeCell ref="AQ52:AT52"/>
    <mergeCell ref="AD51:AF51"/>
    <mergeCell ref="AG51:AJ51"/>
    <mergeCell ref="AK51:AM51"/>
    <mergeCell ref="AN51:AP51"/>
    <mergeCell ref="AQ51:AT51"/>
    <mergeCell ref="AU51:AZ51"/>
    <mergeCell ref="AG50:AJ50"/>
    <mergeCell ref="AK50:AM50"/>
    <mergeCell ref="AN50:AP50"/>
    <mergeCell ref="AQ50:AT50"/>
    <mergeCell ref="AU50:AZ50"/>
    <mergeCell ref="BA50:BB50"/>
    <mergeCell ref="C50:H50"/>
    <mergeCell ref="I50:N55"/>
    <mergeCell ref="O50:T50"/>
    <mergeCell ref="U50:Z50"/>
    <mergeCell ref="AA50:AC50"/>
    <mergeCell ref="AD50:AF50"/>
    <mergeCell ref="C51:H51"/>
    <mergeCell ref="O51:T51"/>
    <mergeCell ref="U51:Z51"/>
    <mergeCell ref="AA51:AC51"/>
    <mergeCell ref="AA49:AC49"/>
    <mergeCell ref="AD49:AF49"/>
    <mergeCell ref="AG49:AJ49"/>
    <mergeCell ref="AK49:AM49"/>
    <mergeCell ref="AN49:AP49"/>
    <mergeCell ref="AQ49:AT49"/>
    <mergeCell ref="BM41:BR41"/>
    <mergeCell ref="C46:H49"/>
    <mergeCell ref="I46:N49"/>
    <mergeCell ref="O46:AT46"/>
    <mergeCell ref="AU46:BB49"/>
    <mergeCell ref="O47:T49"/>
    <mergeCell ref="U47:Z49"/>
    <mergeCell ref="AA47:AT47"/>
    <mergeCell ref="AA48:AJ48"/>
    <mergeCell ref="AK48:AT48"/>
    <mergeCell ref="AI41:AK41"/>
    <mergeCell ref="AL41:AQ41"/>
    <mergeCell ref="AR41:AT41"/>
    <mergeCell ref="AV41:AY41"/>
    <mergeCell ref="BA41:BF41"/>
    <mergeCell ref="BG41:BL41"/>
    <mergeCell ref="C41:J41"/>
    <mergeCell ref="K41:P41"/>
    <mergeCell ref="Q41:S41"/>
    <mergeCell ref="T41:Y41"/>
    <mergeCell ref="Z41:AB41"/>
    <mergeCell ref="AC41:AH41"/>
    <mergeCell ref="BC36:BD36"/>
    <mergeCell ref="C40:J40"/>
    <mergeCell ref="K40:S40"/>
    <mergeCell ref="T40:AB40"/>
    <mergeCell ref="AC40:AK40"/>
    <mergeCell ref="AL40:AT40"/>
    <mergeCell ref="BA40:BR40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BA35:BB35"/>
    <mergeCell ref="BC35:BD35"/>
    <mergeCell ref="BF35:BW36"/>
    <mergeCell ref="C36:N36"/>
    <mergeCell ref="O36:T36"/>
    <mergeCell ref="U36:V36"/>
    <mergeCell ref="W36:X36"/>
    <mergeCell ref="Y36:Z36"/>
    <mergeCell ref="AA36:AB36"/>
    <mergeCell ref="AC36:AD36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AY34:AZ34"/>
    <mergeCell ref="BA34:BB34"/>
    <mergeCell ref="BC34:BD34"/>
    <mergeCell ref="C35:H35"/>
    <mergeCell ref="I35:N35"/>
    <mergeCell ref="O35:T35"/>
    <mergeCell ref="U35:V35"/>
    <mergeCell ref="W35:X35"/>
    <mergeCell ref="Y35:Z35"/>
    <mergeCell ref="AA35:AB35"/>
    <mergeCell ref="AM34:AN34"/>
    <mergeCell ref="AO34:AP34"/>
    <mergeCell ref="AQ34:AR34"/>
    <mergeCell ref="AS34:AT34"/>
    <mergeCell ref="AU34:AV34"/>
    <mergeCell ref="AW34:AX34"/>
    <mergeCell ref="AA34:AB34"/>
    <mergeCell ref="AC34:AD34"/>
    <mergeCell ref="AE34:AF34"/>
    <mergeCell ref="AG34:AH34"/>
    <mergeCell ref="AI34:AJ34"/>
    <mergeCell ref="AK34:AL34"/>
    <mergeCell ref="AY33:AZ33"/>
    <mergeCell ref="BA33:BB33"/>
    <mergeCell ref="BC33:BD33"/>
    <mergeCell ref="BF33:BW34"/>
    <mergeCell ref="C34:H34"/>
    <mergeCell ref="I34:N34"/>
    <mergeCell ref="O34:T34"/>
    <mergeCell ref="U34:V34"/>
    <mergeCell ref="W34:X34"/>
    <mergeCell ref="Y34:Z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AY32:AZ32"/>
    <mergeCell ref="BA32:BB32"/>
    <mergeCell ref="BC32:BD32"/>
    <mergeCell ref="BF32:BW32"/>
    <mergeCell ref="C33:H33"/>
    <mergeCell ref="I33:N33"/>
    <mergeCell ref="O33:T33"/>
    <mergeCell ref="U33:V33"/>
    <mergeCell ref="W33:X33"/>
    <mergeCell ref="Y33:Z33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C32:H32"/>
    <mergeCell ref="I32:N32"/>
    <mergeCell ref="O32:T32"/>
    <mergeCell ref="U32:V32"/>
    <mergeCell ref="W32:X32"/>
    <mergeCell ref="Y32:Z32"/>
    <mergeCell ref="AS31:AT31"/>
    <mergeCell ref="AU31:AV31"/>
    <mergeCell ref="AW31:AX31"/>
    <mergeCell ref="AY31:AZ31"/>
    <mergeCell ref="BA31:BB31"/>
    <mergeCell ref="BC31:BD31"/>
    <mergeCell ref="AG31:AH31"/>
    <mergeCell ref="AI31:AJ31"/>
    <mergeCell ref="AK31:AL31"/>
    <mergeCell ref="AM31:AN31"/>
    <mergeCell ref="AO31:AP31"/>
    <mergeCell ref="AQ31:AR31"/>
    <mergeCell ref="BI30:BR31"/>
    <mergeCell ref="C31:H31"/>
    <mergeCell ref="I31:N31"/>
    <mergeCell ref="O31:T31"/>
    <mergeCell ref="U31:V31"/>
    <mergeCell ref="W31:X31"/>
    <mergeCell ref="Y31:Z31"/>
    <mergeCell ref="AA31:AB31"/>
    <mergeCell ref="AC31:AD31"/>
    <mergeCell ref="AE31:AF31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K30:AL30"/>
    <mergeCell ref="AM30:AN30"/>
    <mergeCell ref="AO30:AP30"/>
    <mergeCell ref="AQ30:AR30"/>
    <mergeCell ref="BI29:BR29"/>
    <mergeCell ref="C30:H30"/>
    <mergeCell ref="I30:N30"/>
    <mergeCell ref="O30:T30"/>
    <mergeCell ref="U30:V30"/>
    <mergeCell ref="W30:X30"/>
    <mergeCell ref="Y30:Z30"/>
    <mergeCell ref="AA30:AB30"/>
    <mergeCell ref="AC30:AD30"/>
    <mergeCell ref="AE30:AF30"/>
    <mergeCell ref="AS29:AT29"/>
    <mergeCell ref="AU29:AV29"/>
    <mergeCell ref="AW29:AX29"/>
    <mergeCell ref="AY29:AZ29"/>
    <mergeCell ref="BA29:BB29"/>
    <mergeCell ref="BC29:BD29"/>
    <mergeCell ref="AG29:AH29"/>
    <mergeCell ref="AI29:AJ29"/>
    <mergeCell ref="AK29:AL29"/>
    <mergeCell ref="AM29:AN29"/>
    <mergeCell ref="AO29:AP29"/>
    <mergeCell ref="AQ29:AR29"/>
    <mergeCell ref="BA28:BB28"/>
    <mergeCell ref="BC28:BD28"/>
    <mergeCell ref="C29:H29"/>
    <mergeCell ref="O29:T29"/>
    <mergeCell ref="U29:V29"/>
    <mergeCell ref="W29:X29"/>
    <mergeCell ref="Y29:Z29"/>
    <mergeCell ref="AA29:AB29"/>
    <mergeCell ref="AC29:AD29"/>
    <mergeCell ref="AE29:AF29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C28:H28"/>
    <mergeCell ref="O28:T28"/>
    <mergeCell ref="U28:V28"/>
    <mergeCell ref="W28:X28"/>
    <mergeCell ref="Y28:Z28"/>
    <mergeCell ref="AA28:AB28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C27:H27"/>
    <mergeCell ref="O27:T27"/>
    <mergeCell ref="U27:V27"/>
    <mergeCell ref="W27:X27"/>
    <mergeCell ref="Y27:Z27"/>
    <mergeCell ref="AA27:AB27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C26:H26"/>
    <mergeCell ref="O26:T26"/>
    <mergeCell ref="U26:V26"/>
    <mergeCell ref="W26:X26"/>
    <mergeCell ref="Y26:Z26"/>
    <mergeCell ref="AA26:AB26"/>
    <mergeCell ref="AU25:AV25"/>
    <mergeCell ref="AW25:AX25"/>
    <mergeCell ref="AY25:AZ25"/>
    <mergeCell ref="BA25:BB25"/>
    <mergeCell ref="BC25:BD25"/>
    <mergeCell ref="BI25:BR27"/>
    <mergeCell ref="BA26:BB26"/>
    <mergeCell ref="BC26:BD26"/>
    <mergeCell ref="BA27:BB27"/>
    <mergeCell ref="BC27:BD27"/>
    <mergeCell ref="AI25:AJ25"/>
    <mergeCell ref="AK25:AL25"/>
    <mergeCell ref="AM25:AN25"/>
    <mergeCell ref="AO25:AP25"/>
    <mergeCell ref="AQ25:AR25"/>
    <mergeCell ref="AS25:AT25"/>
    <mergeCell ref="BI24:BR24"/>
    <mergeCell ref="C25:H25"/>
    <mergeCell ref="O25:T25"/>
    <mergeCell ref="U25:V25"/>
    <mergeCell ref="W25:X25"/>
    <mergeCell ref="Y25:Z25"/>
    <mergeCell ref="AA25:AB25"/>
    <mergeCell ref="AC25:AD25"/>
    <mergeCell ref="AE25:AF25"/>
    <mergeCell ref="AG25:AH25"/>
    <mergeCell ref="AS24:AT24"/>
    <mergeCell ref="AU24:AV24"/>
    <mergeCell ref="AW24:AX24"/>
    <mergeCell ref="AY24:AZ24"/>
    <mergeCell ref="BA24:BB24"/>
    <mergeCell ref="BC24:BD24"/>
    <mergeCell ref="AG24:AH24"/>
    <mergeCell ref="AI24:AJ24"/>
    <mergeCell ref="AK24:AL24"/>
    <mergeCell ref="AM24:AN24"/>
    <mergeCell ref="AO24:AP24"/>
    <mergeCell ref="AQ24:AR24"/>
    <mergeCell ref="BC23:BD23"/>
    <mergeCell ref="C24:H24"/>
    <mergeCell ref="I24:N29"/>
    <mergeCell ref="O24:T24"/>
    <mergeCell ref="U24:V24"/>
    <mergeCell ref="W24:X24"/>
    <mergeCell ref="Y24:Z24"/>
    <mergeCell ref="AA24:AB24"/>
    <mergeCell ref="AC24:AD24"/>
    <mergeCell ref="AE24:AF24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AG22:AL22"/>
    <mergeCell ref="AM22:AR22"/>
    <mergeCell ref="AS22:AX22"/>
    <mergeCell ref="AY22:BD22"/>
    <mergeCell ref="BI22:BR22"/>
    <mergeCell ref="U23:V23"/>
    <mergeCell ref="W23:X23"/>
    <mergeCell ref="Y23:Z23"/>
    <mergeCell ref="AA23:AB23"/>
    <mergeCell ref="AC23:AD23"/>
    <mergeCell ref="CA15:CD15"/>
    <mergeCell ref="CB19:CB21"/>
    <mergeCell ref="CC19:CC21"/>
    <mergeCell ref="C21:H23"/>
    <mergeCell ref="I21:N23"/>
    <mergeCell ref="O21:T23"/>
    <mergeCell ref="U21:BD21"/>
    <mergeCell ref="BI21:BR21"/>
    <mergeCell ref="U22:Z22"/>
    <mergeCell ref="AA22:AF22"/>
    <mergeCell ref="D11:F11"/>
    <mergeCell ref="G11:AO11"/>
    <mergeCell ref="AS11:BI11"/>
    <mergeCell ref="BJ11:BQ11"/>
    <mergeCell ref="D13:F13"/>
    <mergeCell ref="G13:AO13"/>
    <mergeCell ref="AS13:BQ14"/>
    <mergeCell ref="D14:F14"/>
    <mergeCell ref="G14:AO14"/>
    <mergeCell ref="A5:I5"/>
    <mergeCell ref="J5:AM5"/>
    <mergeCell ref="AN5:AV5"/>
    <mergeCell ref="AW5:BD5"/>
    <mergeCell ref="BE5:BH5"/>
    <mergeCell ref="C7:F7"/>
    <mergeCell ref="G7:AB7"/>
    <mergeCell ref="AD7:BO7"/>
    <mergeCell ref="BJ1:BW1"/>
    <mergeCell ref="A2:BW2"/>
    <mergeCell ref="A4:I4"/>
    <mergeCell ref="J4:AM4"/>
    <mergeCell ref="AN4:AV4"/>
    <mergeCell ref="AW4:BW4"/>
  </mergeCells>
  <printOptions/>
  <pageMargins left="0.5905511811023623" right="0.31496062992125984" top="0.35433070866141736" bottom="0.35433070866141736" header="0.31496062992125984" footer="0.31496062992125984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様式等</dc:title>
  <dc:subject/>
  <dc:creator>shidokansa181</dc:creator>
  <cp:keywords/>
  <dc:description>添付３－１～利用者数算定表（生活介護）</dc:description>
  <cp:lastModifiedBy>川内谷　康</cp:lastModifiedBy>
  <cp:lastPrinted>2024-04-02T01:54:29Z</cp:lastPrinted>
  <dcterms:created xsi:type="dcterms:W3CDTF">2011-03-09T01:36:10Z</dcterms:created>
  <dcterms:modified xsi:type="dcterms:W3CDTF">2024-04-02T06:21:34Z</dcterms:modified>
  <cp:category/>
  <cp:version/>
  <cp:contentType/>
  <cp:contentStatus/>
</cp:coreProperties>
</file>