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ANRILS\Public\01_kanri\00_Public\開発行為担当\02【雨水抑制指導－1,000㎡以上】\雨水流出抑制技術指針（案）\完成\"/>
    </mc:Choice>
  </mc:AlternateContent>
  <xr:revisionPtr revIDLastSave="0" documentId="13_ncr:1_{EDCAD187-ED94-44C3-B532-32CE0FE8CB35}" xr6:coauthVersionLast="47" xr6:coauthVersionMax="47" xr10:uidLastSave="{00000000-0000-0000-0000-000000000000}"/>
  <bookViews>
    <workbookView xWindow="-28800" yWindow="0" windowWidth="14400" windowHeight="15600" xr2:uid="{05314D99-A4DF-43DF-9E04-ABBCC4FD6CEB}"/>
  </bookViews>
  <sheets>
    <sheet name="使用方法" sheetId="15" r:id="rId1"/>
    <sheet name="計算シート" sheetId="14" r:id="rId2"/>
  </sheets>
  <externalReferences>
    <externalReference r:id="rId3"/>
  </externalReferences>
  <definedNames>
    <definedName name="K0">[1]浸透施設設計!$G$7</definedName>
    <definedName name="_xlnm.Print_Area" localSheetId="1">計算シート!$B$1:$O$39</definedName>
    <definedName name="影響係数">[1]浸透施設設計!$G$23</definedName>
    <definedName name="円筒ます１">#REF!</definedName>
    <definedName name="円筒ます２">#REF!</definedName>
    <definedName name="矩形ます">#REF!</definedName>
    <definedName name="浸透トレンチ">#REF!</definedName>
    <definedName name="浸透ますリスト">#REF!</definedName>
    <definedName name="正方形ます１">#REF!</definedName>
    <definedName name="正方形ます２">#REF!</definedName>
    <definedName name="土質">#REF!</definedName>
    <definedName name="土壌種類">[1]浸透施設設計!$O$3:$U$3</definedName>
    <definedName name="南部">#REF!</definedName>
    <definedName name="南部処理区">#REF!</definedName>
    <definedName name="排水区名">#REF!</definedName>
    <definedName name="函館湾">#REF!</definedName>
    <definedName name="函館湾処理区">#REF!</definedName>
    <definedName name="飽和透水係数" localSheetId="0">[1]浸透施設設計!$O$5:$U$5</definedName>
    <definedName name="飽和透水係数">#REF!</definedName>
    <definedName name="流出係数一覧">#REF!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4" l="1"/>
  <c r="H29" i="14"/>
  <c r="H30" i="14" s="1"/>
  <c r="F27" i="14"/>
  <c r="J33" i="14" s="1"/>
  <c r="J26" i="14"/>
  <c r="J25" i="14"/>
  <c r="J24" i="14"/>
  <c r="J23" i="14"/>
  <c r="J22" i="14"/>
  <c r="J21" i="14"/>
  <c r="J27" i="14" l="1"/>
  <c r="N27" i="14" s="1"/>
  <c r="F36" i="14" s="1"/>
  <c r="J36" i="14"/>
  <c r="H36" i="14" l="1"/>
  <c r="H33" i="14"/>
  <c r="M36" i="14" l="1"/>
  <c r="C39" i="14" s="1"/>
  <c r="M33" i="14"/>
  <c r="F39" i="14" s="1"/>
  <c r="I39" i="14" l="1"/>
  <c r="M39" i="14" s="1"/>
</calcChain>
</file>

<file path=xl/sharedStrings.xml><?xml version="1.0" encoding="utf-8"?>
<sst xmlns="http://schemas.openxmlformats.org/spreadsheetml/2006/main" count="86" uniqueCount="77">
  <si>
    <t>流出係数Ｃ</t>
    <rPh sb="0" eb="2">
      <t>リュウシュツ</t>
    </rPh>
    <rPh sb="2" eb="4">
      <t>ケイスウ</t>
    </rPh>
    <phoneticPr fontId="6"/>
  </si>
  <si>
    <t>Ａ・Ｃ</t>
  </si>
  <si>
    <t>備考</t>
    <rPh sb="0" eb="2">
      <t>ビコウ</t>
    </rPh>
    <phoneticPr fontId="6"/>
  </si>
  <si>
    <t>計</t>
    <rPh sb="0" eb="1">
      <t>ケイ</t>
    </rPh>
    <phoneticPr fontId="6"/>
  </si>
  <si>
    <t>雨水流出量（Ｑ）＝</t>
    <rPh sb="0" eb="2">
      <t>ウスイ</t>
    </rPh>
    <rPh sb="2" eb="4">
      <t>リュウシュツ</t>
    </rPh>
    <rPh sb="4" eb="5">
      <t>リョウ</t>
    </rPh>
    <phoneticPr fontId="6"/>
  </si>
  <si>
    <t>・Ｃ・Ｉ・Ａ</t>
  </si>
  <si>
    <t>降雨強度（Ｉ）  ＝</t>
    <rPh sb="0" eb="1">
      <t>フ</t>
    </rPh>
    <rPh sb="1" eb="2">
      <t>アメ</t>
    </rPh>
    <rPh sb="2" eb="3">
      <t>ツヨシ</t>
    </rPh>
    <rPh sb="3" eb="4">
      <t>ド</t>
    </rPh>
    <phoneticPr fontId="6"/>
  </si>
  <si>
    <t>ｔ ＋ 30</t>
  </si>
  <si>
    <t>Ｑ：雨水流出量（㎥／秒）</t>
    <rPh sb="2" eb="4">
      <t>ウスイ</t>
    </rPh>
    <rPh sb="4" eb="6">
      <t>リュウシュツ</t>
    </rPh>
    <rPh sb="6" eb="7">
      <t>リョウ</t>
    </rPh>
    <rPh sb="10" eb="11">
      <t>ビョウ</t>
    </rPh>
    <phoneticPr fontId="6"/>
  </si>
  <si>
    <t>Ａ：排水面積（ha）</t>
    <rPh sb="2" eb="4">
      <t>ハイスイ</t>
    </rPh>
    <rPh sb="4" eb="6">
      <t>メンセキ</t>
    </rPh>
    <phoneticPr fontId="6"/>
  </si>
  <si>
    <t>Ｃ：流出係数</t>
    <rPh sb="2" eb="4">
      <t>リュウシュツ</t>
    </rPh>
    <rPh sb="4" eb="6">
      <t>ケイスウ</t>
    </rPh>
    <phoneticPr fontId="6"/>
  </si>
  <si>
    <t>Ｉ：降雨強度</t>
    <rPh sb="2" eb="4">
      <t>コウウ</t>
    </rPh>
    <rPh sb="4" eb="6">
      <t>キョウド</t>
    </rPh>
    <phoneticPr fontId="6"/>
  </si>
  <si>
    <t>V：管内平均流速（ｍ/s）1.0～2.8ｍ/s</t>
    <rPh sb="2" eb="4">
      <t>カンナイ</t>
    </rPh>
    <rPh sb="4" eb="6">
      <t>ヘイキン</t>
    </rPh>
    <rPh sb="6" eb="8">
      <t>リュウソク</t>
    </rPh>
    <phoneticPr fontId="7"/>
  </si>
  <si>
    <t>Q1</t>
    <phoneticPr fontId="7"/>
  </si>
  <si>
    <t>Ｑ１＝</t>
  </si>
  <si>
    <t>1/360</t>
    <phoneticPr fontId="7"/>
  </si>
  <si>
    <t>×</t>
  </si>
  <si>
    <t>mm×</t>
  </si>
  <si>
    <t>ha＝</t>
    <phoneticPr fontId="7"/>
  </si>
  <si>
    <t>Q2</t>
    <phoneticPr fontId="7"/>
  </si>
  <si>
    <t>Ｑ２＝</t>
  </si>
  <si>
    <t>－</t>
  </si>
  <si>
    <t>＝</t>
  </si>
  <si>
    <t>I＝</t>
    <phoneticPr fontId="7"/>
  </si>
  <si>
    <t>降雨強度　I</t>
    <rPh sb="0" eb="4">
      <t>コウウキョウド</t>
    </rPh>
    <phoneticPr fontId="6"/>
  </si>
  <si>
    <t>ｔ＝</t>
    <phoneticPr fontId="7"/>
  </si>
  <si>
    <t>流達時間　ｔ（分）</t>
    <rPh sb="0" eb="2">
      <t>リュウタツ</t>
    </rPh>
    <rPh sb="2" eb="4">
      <t>ジカン</t>
    </rPh>
    <rPh sb="7" eb="8">
      <t>フン</t>
    </rPh>
    <phoneticPr fontId="6"/>
  </si>
  <si>
    <t>（ｍ）</t>
    <phoneticPr fontId="7"/>
  </si>
  <si>
    <t>＝</t>
    <phoneticPr fontId="7"/>
  </si>
  <si>
    <t>L：区域内接点までの最長距離（ｍ）</t>
    <rPh sb="2" eb="5">
      <t>クイキナイ</t>
    </rPh>
    <rPh sb="5" eb="7">
      <t>セッテン</t>
    </rPh>
    <rPh sb="10" eb="12">
      <t>サイチョウ</t>
    </rPh>
    <rPh sb="12" eb="14">
      <t>キョリ</t>
    </rPh>
    <phoneticPr fontId="7"/>
  </si>
  <si>
    <t>（ｍ/ｓ）</t>
    <phoneticPr fontId="7"/>
  </si>
  <si>
    <t>区域外の時</t>
    <rPh sb="0" eb="3">
      <t>クイキガイ</t>
    </rPh>
    <rPh sb="4" eb="5">
      <t>トキ</t>
    </rPh>
    <phoneticPr fontId="7"/>
  </si>
  <si>
    <t>ｔ：流達時間（分）（区域内:５分，区域外：５分＋Ｌ(ｍ)÷Ｖ(ｍ/s)÷60(S)）</t>
    <rPh sb="2" eb="3">
      <t>リュウ</t>
    </rPh>
    <rPh sb="3" eb="4">
      <t>タツ</t>
    </rPh>
    <rPh sb="4" eb="6">
      <t>ジカン</t>
    </rPh>
    <rPh sb="7" eb="8">
      <t>フン</t>
    </rPh>
    <rPh sb="10" eb="13">
      <t>クイキナイ</t>
    </rPh>
    <rPh sb="15" eb="16">
      <t>フン</t>
    </rPh>
    <phoneticPr fontId="6"/>
  </si>
  <si>
    <t>(35mm/時,5年確率)</t>
    <phoneticPr fontId="7"/>
  </si>
  <si>
    <t>(40mm/時,5年確率)又は</t>
    <rPh sb="13" eb="14">
      <t>マタ</t>
    </rPh>
    <phoneticPr fontId="7"/>
  </si>
  <si>
    <t>1.1 雨水流出量算定式（合理式）</t>
    <rPh sb="4" eb="6">
      <t>ウスイ</t>
    </rPh>
    <rPh sb="6" eb="9">
      <t>リュウシュツリョウ</t>
    </rPh>
    <rPh sb="9" eb="12">
      <t>サンテイシキ</t>
    </rPh>
    <rPh sb="13" eb="16">
      <t>ゴウリシキ</t>
    </rPh>
    <phoneticPr fontId="6"/>
  </si>
  <si>
    <t>Ⅰ　雨水流出抑制量（必要対策量）の計算</t>
    <rPh sb="2" eb="4">
      <t>アマミズ</t>
    </rPh>
    <rPh sb="4" eb="6">
      <t>リュウシュツ</t>
    </rPh>
    <rPh sb="6" eb="8">
      <t>ヨクセイ</t>
    </rPh>
    <rPh sb="8" eb="9">
      <t>リョウ</t>
    </rPh>
    <rPh sb="10" eb="12">
      <t>ヒツヨウ</t>
    </rPh>
    <rPh sb="12" eb="15">
      <t>タイサクリョウ</t>
    </rPh>
    <rPh sb="17" eb="19">
      <t>ケイサン</t>
    </rPh>
    <phoneticPr fontId="6"/>
  </si>
  <si>
    <t>宅地，道路(法面無)</t>
    <rPh sb="0" eb="2">
      <t>タクチ</t>
    </rPh>
    <rPh sb="3" eb="5">
      <t>ドウロ</t>
    </rPh>
    <rPh sb="6" eb="8">
      <t>ノリメン</t>
    </rPh>
    <rPh sb="8" eb="9">
      <t>ナシ</t>
    </rPh>
    <phoneticPr fontId="6"/>
  </si>
  <si>
    <t>不浸透性土地（法面無）</t>
    <rPh sb="0" eb="1">
      <t>フ</t>
    </rPh>
    <rPh sb="1" eb="4">
      <t>シントウセイ</t>
    </rPh>
    <rPh sb="4" eb="6">
      <t>トチ</t>
    </rPh>
    <rPh sb="7" eb="9">
      <t>ノリメン</t>
    </rPh>
    <rPh sb="9" eb="10">
      <t>ナシ</t>
    </rPh>
    <phoneticPr fontId="6"/>
  </si>
  <si>
    <t>土地の利用形態</t>
    <rPh sb="0" eb="2">
      <t>トチ</t>
    </rPh>
    <rPh sb="3" eb="7">
      <t>リヨウケイタイ</t>
    </rPh>
    <phoneticPr fontId="6"/>
  </si>
  <si>
    <t>面積Ａ（㎡）</t>
    <rPh sb="0" eb="2">
      <t>メンセキ</t>
    </rPh>
    <phoneticPr fontId="6"/>
  </si>
  <si>
    <t>道路，不浸透性土地（法面有）</t>
    <rPh sb="0" eb="2">
      <t>ドウロ</t>
    </rPh>
    <rPh sb="3" eb="4">
      <t>フ</t>
    </rPh>
    <rPh sb="4" eb="7">
      <t>シントウセイ</t>
    </rPh>
    <rPh sb="7" eb="9">
      <t>トチ</t>
    </rPh>
    <rPh sb="10" eb="12">
      <t>ノリメン</t>
    </rPh>
    <rPh sb="12" eb="13">
      <t>アリ</t>
    </rPh>
    <phoneticPr fontId="6"/>
  </si>
  <si>
    <t>人工的に植生された法面</t>
    <rPh sb="0" eb="2">
      <t>ジンコウ</t>
    </rPh>
    <rPh sb="2" eb="3">
      <t>テキ</t>
    </rPh>
    <rPh sb="4" eb="6">
      <t>ショクセイ</t>
    </rPh>
    <rPh sb="9" eb="11">
      <t>ノリメン</t>
    </rPh>
    <phoneticPr fontId="6"/>
  </si>
  <si>
    <t>㎥/秒</t>
    <rPh sb="2" eb="3">
      <t>ビョウ</t>
    </rPh>
    <phoneticPr fontId="6"/>
  </si>
  <si>
    <t>㎥/hr</t>
    <phoneticPr fontId="6"/>
  </si>
  <si>
    <t>C2</t>
    <phoneticPr fontId="2"/>
  </si>
  <si>
    <t>C1</t>
    <phoneticPr fontId="2"/>
  </si>
  <si>
    <t>ローラー等で締固めた土地</t>
    <rPh sb="4" eb="5">
      <t>トウ</t>
    </rPh>
    <rPh sb="6" eb="8">
      <t>シメカタ</t>
    </rPh>
    <rPh sb="10" eb="12">
      <t>トチ</t>
    </rPh>
    <phoneticPr fontId="2"/>
  </si>
  <si>
    <t>林地，耕地等の不締固め地</t>
    <rPh sb="0" eb="2">
      <t>リンチ</t>
    </rPh>
    <rPh sb="3" eb="5">
      <t>コウチ</t>
    </rPh>
    <rPh sb="5" eb="6">
      <t>トウ</t>
    </rPh>
    <rPh sb="7" eb="8">
      <t>フ</t>
    </rPh>
    <rPh sb="8" eb="10">
      <t>シメカタ</t>
    </rPh>
    <rPh sb="11" eb="12">
      <t>チ</t>
    </rPh>
    <phoneticPr fontId="7"/>
  </si>
  <si>
    <t>その他</t>
    <rPh sb="2" eb="3">
      <t>タ</t>
    </rPh>
    <phoneticPr fontId="6"/>
  </si>
  <si>
    <t>リストから選択するセル</t>
    <rPh sb="5" eb="7">
      <t>センタク</t>
    </rPh>
    <phoneticPr fontId="6"/>
  </si>
  <si>
    <t>数値を入力するセル</t>
    <rPh sb="0" eb="2">
      <t>スウチ</t>
    </rPh>
    <rPh sb="3" eb="5">
      <t>ニュウリョク</t>
    </rPh>
    <phoneticPr fontId="6"/>
  </si>
  <si>
    <t>　入力の必要なセルは下記のとおりです。</t>
    <rPh sb="1" eb="3">
      <t>ニュウリョク</t>
    </rPh>
    <rPh sb="4" eb="6">
      <t>ヒツヨウ</t>
    </rPh>
    <rPh sb="10" eb="12">
      <t>カキ</t>
    </rPh>
    <phoneticPr fontId="6"/>
  </si>
  <si>
    <t>値の入力</t>
    <rPh sb="0" eb="1">
      <t>アタイ</t>
    </rPh>
    <rPh sb="2" eb="4">
      <t>ニュウリョク</t>
    </rPh>
    <phoneticPr fontId="6"/>
  </si>
  <si>
    <t>　各シートは保護されており，入力可能なセル以外をクリックできないようになっています。
　ただし，シート保護にパスワードは設定していませんので，シートを修正したい場合は，シート保護を解除して使用ください。</t>
    <rPh sb="1" eb="2">
      <t>カク</t>
    </rPh>
    <rPh sb="6" eb="8">
      <t>ホゴ</t>
    </rPh>
    <rPh sb="14" eb="16">
      <t>ニュウリョク</t>
    </rPh>
    <rPh sb="16" eb="18">
      <t>カノウ</t>
    </rPh>
    <rPh sb="21" eb="23">
      <t>イガイ</t>
    </rPh>
    <rPh sb="51" eb="53">
      <t>ホゴ</t>
    </rPh>
    <rPh sb="60" eb="62">
      <t>セッテイ</t>
    </rPh>
    <rPh sb="75" eb="77">
      <t>シュウセイ</t>
    </rPh>
    <rPh sb="80" eb="82">
      <t>バアイ</t>
    </rPh>
    <rPh sb="87" eb="89">
      <t>ホゴ</t>
    </rPh>
    <rPh sb="90" eb="92">
      <t>カイジョ</t>
    </rPh>
    <rPh sb="94" eb="96">
      <t>シヨウ</t>
    </rPh>
    <phoneticPr fontId="6"/>
  </si>
  <si>
    <t>シートの保護</t>
    <rPh sb="4" eb="6">
      <t>ホゴ</t>
    </rPh>
    <phoneticPr fontId="6"/>
  </si>
  <si>
    <t>本ファイルを使用するにあたっての注意事項</t>
    <rPh sb="0" eb="1">
      <t>ホン</t>
    </rPh>
    <rPh sb="6" eb="8">
      <t>シヨウ</t>
    </rPh>
    <rPh sb="16" eb="18">
      <t>チュウイ</t>
    </rPh>
    <rPh sb="18" eb="20">
      <t>ジコウ</t>
    </rPh>
    <phoneticPr fontId="6"/>
  </si>
  <si>
    <t>平均流出係数（C2）</t>
    <rPh sb="0" eb="2">
      <t>ヘイキン</t>
    </rPh>
    <rPh sb="2" eb="4">
      <t>リュウシュツ</t>
    </rPh>
    <rPh sb="4" eb="6">
      <t>ケイスウ</t>
    </rPh>
    <phoneticPr fontId="2"/>
  </si>
  <si>
    <t>　土地の利用形態に応じた面積を入力すると，平均流出係数が計算されます。</t>
    <rPh sb="1" eb="3">
      <t>トチ</t>
    </rPh>
    <rPh sb="4" eb="6">
      <t>リヨウ</t>
    </rPh>
    <rPh sb="6" eb="8">
      <t>ケイタイ</t>
    </rPh>
    <rPh sb="9" eb="10">
      <t>オウ</t>
    </rPh>
    <rPh sb="12" eb="14">
      <t>メンセキ</t>
    </rPh>
    <rPh sb="15" eb="17">
      <t>ニュウリョク</t>
    </rPh>
    <rPh sb="21" eb="23">
      <t>ヘイキン</t>
    </rPh>
    <rPh sb="23" eb="25">
      <t>リュウシュツ</t>
    </rPh>
    <rPh sb="25" eb="27">
      <t>ケイスウ</t>
    </rPh>
    <rPh sb="28" eb="30">
      <t>ケイサン</t>
    </rPh>
    <phoneticPr fontId="2"/>
  </si>
  <si>
    <t>管内流速および区域内接点までの最長距離</t>
    <rPh sb="0" eb="2">
      <t>カンナイ</t>
    </rPh>
    <rPh sb="2" eb="4">
      <t>リュウソク</t>
    </rPh>
    <rPh sb="7" eb="10">
      <t>クイキナイ</t>
    </rPh>
    <rPh sb="10" eb="12">
      <t>セッテン</t>
    </rPh>
    <rPh sb="15" eb="17">
      <t>サイチョウ</t>
    </rPh>
    <rPh sb="17" eb="19">
      <t>キョリ</t>
    </rPh>
    <phoneticPr fontId="2"/>
  </si>
  <si>
    <t>　施設の設置予定個所が下水道排水区域外の時は，管内平均流速 V と区域内接点までの最長距離 L を入力します。
　管内平均流速 V は，マニング式等を参考に算出します。
　区域内接点までの最長距離は，公共下水道への接続箇所と排水設備の最上流地点までの距離です。</t>
    <rPh sb="1" eb="3">
      <t>シセツ</t>
    </rPh>
    <rPh sb="4" eb="6">
      <t>セッチ</t>
    </rPh>
    <rPh sb="6" eb="8">
      <t>ヨテイ</t>
    </rPh>
    <rPh sb="8" eb="10">
      <t>カショ</t>
    </rPh>
    <rPh sb="11" eb="14">
      <t>ゲスイドウ</t>
    </rPh>
    <rPh sb="14" eb="16">
      <t>ハイスイ</t>
    </rPh>
    <rPh sb="16" eb="19">
      <t>クイキガイ</t>
    </rPh>
    <rPh sb="20" eb="21">
      <t>トキ</t>
    </rPh>
    <rPh sb="23" eb="25">
      <t>カンナイ</t>
    </rPh>
    <rPh sb="25" eb="27">
      <t>ヘイキン</t>
    </rPh>
    <rPh sb="27" eb="29">
      <t>リュウソク</t>
    </rPh>
    <rPh sb="33" eb="36">
      <t>クイキナイ</t>
    </rPh>
    <rPh sb="36" eb="38">
      <t>セッテン</t>
    </rPh>
    <rPh sb="41" eb="45">
      <t>サイチョウキョリ</t>
    </rPh>
    <rPh sb="49" eb="51">
      <t>ニュウリョク</t>
    </rPh>
    <rPh sb="57" eb="59">
      <t>カンナイ</t>
    </rPh>
    <rPh sb="59" eb="61">
      <t>ヘイキン</t>
    </rPh>
    <rPh sb="61" eb="63">
      <t>リュウソク</t>
    </rPh>
    <rPh sb="72" eb="73">
      <t>シキ</t>
    </rPh>
    <rPh sb="73" eb="74">
      <t>トウ</t>
    </rPh>
    <rPh sb="75" eb="77">
      <t>サンコウ</t>
    </rPh>
    <rPh sb="78" eb="80">
      <t>サンシュツ</t>
    </rPh>
    <rPh sb="86" eb="89">
      <t>クイキナイ</t>
    </rPh>
    <rPh sb="89" eb="91">
      <t>セッテン</t>
    </rPh>
    <rPh sb="94" eb="96">
      <t>サイチョウ</t>
    </rPh>
    <rPh sb="96" eb="98">
      <t>キョリ</t>
    </rPh>
    <rPh sb="100" eb="105">
      <t>コウキョウゲスイドウ</t>
    </rPh>
    <rPh sb="107" eb="109">
      <t>セツゾク</t>
    </rPh>
    <rPh sb="109" eb="111">
      <t>カショ</t>
    </rPh>
    <rPh sb="112" eb="116">
      <t>ハイスイセツビ</t>
    </rPh>
    <rPh sb="117" eb="120">
      <t>サイジョウリュウ</t>
    </rPh>
    <rPh sb="120" eb="122">
      <t>チテン</t>
    </rPh>
    <rPh sb="125" eb="127">
      <t>キョリ</t>
    </rPh>
    <phoneticPr fontId="2"/>
  </si>
  <si>
    <t>処理区名</t>
    <rPh sb="0" eb="2">
      <t>ショリ</t>
    </rPh>
    <rPh sb="2" eb="3">
      <t>ク</t>
    </rPh>
    <rPh sb="3" eb="4">
      <t>メイ</t>
    </rPh>
    <phoneticPr fontId="7"/>
  </si>
  <si>
    <t>排水区名</t>
    <rPh sb="0" eb="3">
      <t>ハイスイク</t>
    </rPh>
    <rPh sb="3" eb="4">
      <t>メイ</t>
    </rPh>
    <phoneticPr fontId="7"/>
  </si>
  <si>
    <t>区域内外</t>
    <rPh sb="0" eb="4">
      <t>クイキナイガイ</t>
    </rPh>
    <phoneticPr fontId="7"/>
  </si>
  <si>
    <t>降雨強度式</t>
    <rPh sb="0" eb="2">
      <t>コウウ</t>
    </rPh>
    <rPh sb="2" eb="4">
      <t>キョウド</t>
    </rPh>
    <rPh sb="4" eb="5">
      <t>シキ</t>
    </rPh>
    <phoneticPr fontId="2"/>
  </si>
  <si>
    <t>ｔ＋30</t>
    <phoneticPr fontId="2"/>
  </si>
  <si>
    <t xml:space="preserve">　本ファイルは，函館市企業局上下水道部業務課作成の「雨水流出抑制技術指針（案）」に準拠しています。
　また，計算結果は，函館市における雨水流出抑制施設の検討にのみご使用いただけます。
</t>
    <rPh sb="1" eb="2">
      <t>ホン</t>
    </rPh>
    <rPh sb="8" eb="11">
      <t>ハコダテシ</t>
    </rPh>
    <rPh sb="11" eb="14">
      <t>キギョウキョク</t>
    </rPh>
    <rPh sb="14" eb="19">
      <t>ジョウゲスイドウブ</t>
    </rPh>
    <rPh sb="19" eb="22">
      <t>ギョウムカ</t>
    </rPh>
    <rPh sb="22" eb="24">
      <t>サクセイ</t>
    </rPh>
    <rPh sb="26" eb="30">
      <t>ウスイリュウシュツ</t>
    </rPh>
    <rPh sb="30" eb="32">
      <t>ヨクセイ</t>
    </rPh>
    <rPh sb="32" eb="34">
      <t>ギジュツ</t>
    </rPh>
    <rPh sb="34" eb="36">
      <t>シシン</t>
    </rPh>
    <rPh sb="37" eb="38">
      <t>アン</t>
    </rPh>
    <rPh sb="41" eb="43">
      <t>ジュンキョ</t>
    </rPh>
    <rPh sb="54" eb="56">
      <t>ケイサン</t>
    </rPh>
    <rPh sb="56" eb="58">
      <t>ケッカ</t>
    </rPh>
    <rPh sb="60" eb="63">
      <t>ハコダテシ</t>
    </rPh>
    <rPh sb="67" eb="69">
      <t>ウスイ</t>
    </rPh>
    <rPh sb="69" eb="71">
      <t>リュウシュツ</t>
    </rPh>
    <rPh sb="71" eb="73">
      <t>ヨクセイ</t>
    </rPh>
    <rPh sb="73" eb="75">
      <t>シセツ</t>
    </rPh>
    <rPh sb="76" eb="78">
      <t>ケントウ</t>
    </rPh>
    <rPh sb="82" eb="84">
      <t>シヨウ</t>
    </rPh>
    <phoneticPr fontId="6"/>
  </si>
  <si>
    <t>平均流出係数
（C2）</t>
    <rPh sb="0" eb="2">
      <t>ヘイキン</t>
    </rPh>
    <rPh sb="2" eb="4">
      <t>リュウシュツ</t>
    </rPh>
    <rPh sb="4" eb="6">
      <t>ケイスウ</t>
    </rPh>
    <phoneticPr fontId="6"/>
  </si>
  <si>
    <t>公共下水道計画流出係数等</t>
    <rPh sb="0" eb="2">
      <t>コウキョウ</t>
    </rPh>
    <rPh sb="2" eb="5">
      <t>ゲスイドウ</t>
    </rPh>
    <rPh sb="5" eb="7">
      <t>ケイカク</t>
    </rPh>
    <rPh sb="7" eb="9">
      <t>リュウシュツ</t>
    </rPh>
    <rPh sb="9" eb="11">
      <t>ケイスウ</t>
    </rPh>
    <rPh sb="11" eb="12">
      <t>トウ</t>
    </rPh>
    <phoneticPr fontId="2"/>
  </si>
  <si>
    <t>　処理区名，排水区名，区域内外，公共下水道計画流出係数(C1)，降雨強度式は，担当者に確認してください。</t>
    <rPh sb="1" eb="5">
      <t>ショリクメイ</t>
    </rPh>
    <rPh sb="6" eb="9">
      <t>ハイスイク</t>
    </rPh>
    <rPh sb="9" eb="10">
      <t>メイ</t>
    </rPh>
    <rPh sb="11" eb="15">
      <t>クイキナイガイ</t>
    </rPh>
    <rPh sb="16" eb="21">
      <t>コウキョウゲスイドウ</t>
    </rPh>
    <rPh sb="21" eb="23">
      <t>ケイカク</t>
    </rPh>
    <rPh sb="23" eb="27">
      <t>リュウシュツケイスウ</t>
    </rPh>
    <rPh sb="32" eb="34">
      <t>コウウ</t>
    </rPh>
    <rPh sb="34" eb="36">
      <t>キョウド</t>
    </rPh>
    <rPh sb="36" eb="37">
      <t>シキ</t>
    </rPh>
    <rPh sb="39" eb="42">
      <t>タントウシャ</t>
    </rPh>
    <rPh sb="43" eb="45">
      <t>カクニン</t>
    </rPh>
    <phoneticPr fontId="2"/>
  </si>
  <si>
    <t>㎥／秒 =</t>
    <rPh sb="2" eb="3">
      <t>ビョウ</t>
    </rPh>
    <phoneticPr fontId="6"/>
  </si>
  <si>
    <t>公共下水道計画
流出係数(C1)</t>
    <rPh sb="0" eb="2">
      <t>コウキョウ</t>
    </rPh>
    <rPh sb="2" eb="5">
      <t>ゲスイドウ</t>
    </rPh>
    <rPh sb="5" eb="7">
      <t>ケイカク</t>
    </rPh>
    <rPh sb="8" eb="10">
      <t>リュウシュツ</t>
    </rPh>
    <rPh sb="10" eb="12">
      <t>ケイスウ</t>
    </rPh>
    <phoneticPr fontId="2"/>
  </si>
  <si>
    <t>1.2　公共下水道計画による排水区別流出係数</t>
    <rPh sb="4" eb="6">
      <t>コウキョウ</t>
    </rPh>
    <rPh sb="6" eb="9">
      <t>ゲスイドウ</t>
    </rPh>
    <rPh sb="9" eb="11">
      <t>ケイカク</t>
    </rPh>
    <rPh sb="14" eb="18">
      <t>ハイスイクベツ</t>
    </rPh>
    <rPh sb="18" eb="20">
      <t>リュウシュツ</t>
    </rPh>
    <rPh sb="20" eb="22">
      <t>ケイスウ</t>
    </rPh>
    <phoneticPr fontId="6"/>
  </si>
  <si>
    <t>1.4　公共下水道計画の雨水流出量</t>
    <rPh sb="4" eb="9">
      <t>コウキョウゲスイドウ</t>
    </rPh>
    <rPh sb="9" eb="11">
      <t>ケイカク</t>
    </rPh>
    <rPh sb="12" eb="14">
      <t>ウスイ</t>
    </rPh>
    <rPh sb="14" eb="17">
      <t>リュウシュツリョウ</t>
    </rPh>
    <phoneticPr fontId="6"/>
  </si>
  <si>
    <t>1.6　雨水流出抑制量（必要対策量）</t>
    <rPh sb="4" eb="6">
      <t>ウスイ</t>
    </rPh>
    <rPh sb="6" eb="8">
      <t>リュウシュツ</t>
    </rPh>
    <rPh sb="8" eb="10">
      <t>ヨクセイ</t>
    </rPh>
    <rPh sb="10" eb="11">
      <t>リョウ</t>
    </rPh>
    <rPh sb="12" eb="14">
      <t>ヒツヨウ</t>
    </rPh>
    <rPh sb="14" eb="16">
      <t>タイサク</t>
    </rPh>
    <rPh sb="16" eb="17">
      <t>リョウ</t>
    </rPh>
    <phoneticPr fontId="6"/>
  </si>
  <si>
    <t>1.3　施設整備後の流出係数</t>
    <rPh sb="4" eb="6">
      <t>シセツ</t>
    </rPh>
    <rPh sb="6" eb="8">
      <t>セイビ</t>
    </rPh>
    <rPh sb="8" eb="9">
      <t>ゴ</t>
    </rPh>
    <rPh sb="10" eb="12">
      <t>リュウシュツ</t>
    </rPh>
    <rPh sb="12" eb="14">
      <t>ケイスウ</t>
    </rPh>
    <phoneticPr fontId="6"/>
  </si>
  <si>
    <t>1.5　施設整備後の雨水流出量</t>
    <rPh sb="4" eb="6">
      <t>シセツ</t>
    </rPh>
    <rPh sb="6" eb="8">
      <t>セイビ</t>
    </rPh>
    <rPh sb="8" eb="9">
      <t>ゴ</t>
    </rPh>
    <rPh sb="10" eb="12">
      <t>ウスイ</t>
    </rPh>
    <rPh sb="12" eb="14">
      <t>リュウシュツ</t>
    </rPh>
    <rPh sb="14" eb="15">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</si>
</sst>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76" formatCode="0.0"/>
    <numFmt numFmtId="177" formatCode="#,##0.0;[Red]\-#,##0.0"/>
    <numFmt numFmtId="178" formatCode="0.00_ "/>
    <numFmt numFmtId="179" formatCode="0.000000_ "/>
    <numFmt numFmtId="180" formatCode="0.00_);[Red]\(0.00\)"/>
    <numFmt numFmtId="181" formatCode="0.0000_ "/>
    <numFmt numFmtId="182" formatCode="0.000_);[Red]\(0.000\)"/>
    <numFmt numFmtId="184" formatCode="0.0_);[Red]\(0.0\)"/>
    <numFmt numFmtId="189" formatCode="0.000_ "/>
  </numFmts>
  <fonts count="1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name val="ＭＳ Ｐゴシック"/>
      <family val="3"/>
      <charset val="128"/>
    </font>
    <font>
      <b/>
      <sz val="12"/>
      <name val="ＭＳ Ｐゴシック"/>
      <family val="3"/>
      <charset val="128"/>
    </font>
    <font>
      <sz val="6"/>
      <name val="ＭＳ Ｐゴシック"/>
      <family val="3"/>
      <charset val="128"/>
    </font>
    <font>
      <sz val="6"/>
      <name val="Yu Gothic"/>
      <family val="2"/>
      <charset val="128"/>
      <scheme val="minor"/>
    </font>
    <font>
      <b/>
      <sz val="11"/>
      <name val="ＭＳ Ｐゴシック"/>
      <family val="3"/>
      <charset val="128"/>
    </font>
    <font>
      <sz val="11"/>
      <name val="ＭＳ ゴシック"/>
      <family val="3"/>
      <charset val="128"/>
    </font>
    <font>
      <sz val="10"/>
      <name val="ＭＳ ゴシック"/>
      <family val="3"/>
      <charset val="128"/>
    </font>
    <font>
      <sz val="12"/>
      <name val="ＭＳ 明朝"/>
      <family val="1"/>
      <charset val="128"/>
    </font>
    <font>
      <sz val="10.5"/>
      <name val="ＭＳ 明朝"/>
      <family val="1"/>
      <charset val="128"/>
    </font>
    <font>
      <sz val="12"/>
      <name val="ＭＳ Ｐゴシック"/>
      <family val="3"/>
      <charset val="128"/>
    </font>
    <font>
      <sz val="10"/>
      <name val="ＭＳ Ｐゴシック"/>
      <family val="3"/>
      <charset val="128"/>
    </font>
    <font>
      <sz val="11"/>
      <color theme="1"/>
      <name val="ＭＳ Ｐゴシック"/>
      <family val="3"/>
      <charset val="128"/>
    </font>
    <font>
      <sz val="14"/>
      <name val="ＭＳ Ｐゴシック"/>
      <family val="3"/>
      <charset val="128"/>
    </font>
    <font>
      <sz val="9"/>
      <color theme="1"/>
      <name val="Yu Gothic"/>
      <family val="2"/>
      <charset val="128"/>
      <scheme val="minor"/>
    </font>
    <font>
      <sz val="9"/>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diagonalUp="1">
      <left/>
      <right style="thin">
        <color indexed="64"/>
      </right>
      <top style="double">
        <color indexed="64"/>
      </top>
      <bottom style="medium">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3" fillId="0" borderId="0" applyFont="0" applyFill="0" applyBorder="0" applyAlignment="0" applyProtection="0">
      <alignment vertical="center"/>
    </xf>
    <xf numFmtId="0" fontId="4" fillId="0" borderId="0"/>
    <xf numFmtId="0" fontId="11" fillId="0" borderId="0">
      <alignment vertical="center"/>
    </xf>
    <xf numFmtId="0" fontId="1" fillId="0" borderId="0">
      <alignment vertical="center"/>
    </xf>
    <xf numFmtId="38" fontId="1" fillId="0" borderId="0" applyFont="0" applyFill="0" applyBorder="0" applyAlignment="0" applyProtection="0">
      <alignment vertical="center"/>
    </xf>
  </cellStyleXfs>
  <cellXfs count="156">
    <xf numFmtId="0" fontId="0" fillId="0" borderId="0" xfId="0"/>
    <xf numFmtId="0" fontId="5" fillId="0" borderId="0" xfId="2" applyFont="1" applyAlignment="1">
      <alignment vertical="top"/>
    </xf>
    <xf numFmtId="0" fontId="4" fillId="0" borderId="0" xfId="2"/>
    <xf numFmtId="0" fontId="4" fillId="0" borderId="0" xfId="2" applyAlignment="1">
      <alignment horizontal="right" vertical="center"/>
    </xf>
    <xf numFmtId="0" fontId="4" fillId="0" borderId="0" xfId="2" applyAlignment="1">
      <alignment vertical="center"/>
    </xf>
    <xf numFmtId="0" fontId="8" fillId="0" borderId="0" xfId="2" applyFont="1" applyAlignment="1">
      <alignment vertical="center"/>
    </xf>
    <xf numFmtId="0" fontId="4" fillId="0" borderId="0" xfId="2" applyAlignment="1">
      <alignment horizontal="left" vertical="center"/>
    </xf>
    <xf numFmtId="178" fontId="4" fillId="0" borderId="0" xfId="2" applyNumberFormat="1" applyAlignment="1">
      <alignment horizontal="left" vertical="center"/>
    </xf>
    <xf numFmtId="179" fontId="4" fillId="0" borderId="0" xfId="2" applyNumberFormat="1" applyAlignment="1">
      <alignment vertical="center"/>
    </xf>
    <xf numFmtId="0" fontId="4" fillId="0" borderId="11" xfId="2" applyBorder="1" applyAlignment="1">
      <alignment horizontal="center" vertical="center"/>
    </xf>
    <xf numFmtId="0" fontId="4" fillId="0" borderId="0" xfId="2" applyAlignment="1">
      <alignment horizontal="center" vertical="center"/>
    </xf>
    <xf numFmtId="0" fontId="9" fillId="0" borderId="0" xfId="2" applyFont="1" applyAlignment="1">
      <alignment vertical="center"/>
    </xf>
    <xf numFmtId="0" fontId="9" fillId="0" borderId="0" xfId="2" applyFont="1" applyAlignment="1">
      <alignment horizontal="left" vertical="center"/>
    </xf>
    <xf numFmtId="3" fontId="9" fillId="0" borderId="0" xfId="2" applyNumberFormat="1" applyFont="1" applyAlignment="1">
      <alignment horizontal="center" vertical="center"/>
    </xf>
    <xf numFmtId="0" fontId="10" fillId="0" borderId="0" xfId="2" applyFont="1" applyAlignment="1">
      <alignment vertical="center"/>
    </xf>
    <xf numFmtId="0" fontId="9" fillId="0" borderId="0" xfId="2" applyFont="1" applyAlignment="1">
      <alignment horizontal="center" vertical="center"/>
    </xf>
    <xf numFmtId="0" fontId="8" fillId="0" borderId="0" xfId="2" applyFont="1" applyAlignment="1">
      <alignment horizontal="left" vertical="center"/>
    </xf>
    <xf numFmtId="182" fontId="4" fillId="0" borderId="0" xfId="2" applyNumberFormat="1" applyAlignment="1">
      <alignment vertical="center"/>
    </xf>
    <xf numFmtId="181" fontId="4" fillId="0" borderId="0" xfId="2" applyNumberFormat="1" applyAlignment="1">
      <alignment vertical="center"/>
    </xf>
    <xf numFmtId="49" fontId="4" fillId="0" borderId="0" xfId="2" applyNumberFormat="1" applyAlignment="1">
      <alignment vertical="center"/>
    </xf>
    <xf numFmtId="43" fontId="12" fillId="0" borderId="1" xfId="0" applyNumberFormat="1" applyFont="1" applyBorder="1" applyAlignment="1">
      <alignment vertical="center"/>
    </xf>
    <xf numFmtId="0" fontId="1" fillId="0" borderId="0" xfId="4">
      <alignment vertical="center"/>
    </xf>
    <xf numFmtId="181" fontId="1" fillId="0" borderId="0" xfId="4" applyNumberFormat="1" applyAlignment="1">
      <alignment horizontal="center" vertical="center"/>
    </xf>
    <xf numFmtId="0" fontId="4" fillId="0" borderId="0" xfId="2" applyAlignment="1">
      <alignment vertical="center" shrinkToFit="1"/>
    </xf>
    <xf numFmtId="0" fontId="1" fillId="0" borderId="0" xfId="4" applyAlignment="1">
      <alignment vertical="center" shrinkToFit="1"/>
    </xf>
    <xf numFmtId="0" fontId="4" fillId="0" borderId="0" xfId="2" applyAlignment="1">
      <alignment shrinkToFit="1"/>
    </xf>
    <xf numFmtId="0" fontId="4" fillId="0" borderId="0" xfId="2" applyAlignment="1">
      <alignment horizontal="left" vertical="center" indent="1"/>
    </xf>
    <xf numFmtId="177" fontId="0" fillId="0" borderId="0" xfId="5" applyNumberFormat="1" applyFont="1" applyBorder="1">
      <alignment vertical="center"/>
    </xf>
    <xf numFmtId="176" fontId="4" fillId="2" borderId="1" xfId="2" applyNumberFormat="1" applyFill="1" applyBorder="1" applyAlignment="1" applyProtection="1">
      <alignment vertical="center"/>
      <protection locked="0"/>
    </xf>
    <xf numFmtId="38" fontId="4" fillId="2" borderId="1" xfId="5" applyFont="1" applyFill="1" applyBorder="1" applyAlignment="1" applyProtection="1">
      <alignment vertical="center"/>
      <protection locked="0"/>
    </xf>
    <xf numFmtId="0" fontId="4" fillId="0" borderId="5" xfId="2" applyBorder="1" applyAlignment="1">
      <alignment horizontal="centerContinuous" vertical="center"/>
    </xf>
    <xf numFmtId="0" fontId="4" fillId="0" borderId="12" xfId="2" applyBorder="1" applyAlignment="1">
      <alignment horizontal="centerContinuous" vertical="center"/>
    </xf>
    <xf numFmtId="0" fontId="4" fillId="0" borderId="13" xfId="2" applyBorder="1" applyAlignment="1">
      <alignment horizontal="centerContinuous" vertical="center"/>
    </xf>
    <xf numFmtId="0" fontId="4" fillId="0" borderId="6" xfId="2" applyBorder="1" applyAlignment="1">
      <alignment horizontal="centerContinuous" vertical="center"/>
    </xf>
    <xf numFmtId="0" fontId="4" fillId="0" borderId="7" xfId="2" applyBorder="1" applyAlignment="1">
      <alignment horizontal="centerContinuous" vertical="center"/>
    </xf>
    <xf numFmtId="0" fontId="4" fillId="0" borderId="22" xfId="2" applyBorder="1" applyAlignment="1">
      <alignment horizontal="centerContinuous" vertical="center"/>
    </xf>
    <xf numFmtId="0" fontId="4" fillId="0" borderId="8" xfId="2" applyBorder="1" applyAlignment="1">
      <alignment horizontal="centerContinuous" vertical="center"/>
    </xf>
    <xf numFmtId="0" fontId="4" fillId="0" borderId="19" xfId="2" applyBorder="1" applyAlignment="1">
      <alignment horizontal="centerContinuous" vertical="center" shrinkToFit="1"/>
    </xf>
    <xf numFmtId="0" fontId="4" fillId="0" borderId="16" xfId="2" applyBorder="1" applyAlignment="1">
      <alignment horizontal="centerContinuous" vertical="center"/>
    </xf>
    <xf numFmtId="0" fontId="15" fillId="0" borderId="0" xfId="4" applyFont="1" applyAlignment="1">
      <alignment horizontal="center"/>
    </xf>
    <xf numFmtId="0" fontId="14" fillId="0" borderId="28" xfId="2" applyFont="1" applyBorder="1" applyAlignment="1">
      <alignment vertical="center"/>
    </xf>
    <xf numFmtId="178" fontId="4" fillId="0" borderId="23" xfId="2" applyNumberFormat="1" applyBorder="1" applyAlignment="1">
      <alignment vertical="center"/>
    </xf>
    <xf numFmtId="0" fontId="4" fillId="0" borderId="23" xfId="2" applyBorder="1" applyAlignment="1">
      <alignment vertical="center"/>
    </xf>
    <xf numFmtId="0" fontId="4" fillId="0" borderId="2" xfId="2" applyBorder="1" applyAlignment="1">
      <alignment vertical="center"/>
    </xf>
    <xf numFmtId="0" fontId="14" fillId="0" borderId="29" xfId="2" applyFont="1" applyBorder="1" applyAlignment="1">
      <alignment vertical="center"/>
    </xf>
    <xf numFmtId="178" fontId="4" fillId="0" borderId="26" xfId="2" applyNumberFormat="1" applyBorder="1" applyAlignment="1">
      <alignment vertical="center"/>
    </xf>
    <xf numFmtId="0" fontId="4" fillId="0" borderId="26" xfId="2" applyBorder="1" applyAlignment="1">
      <alignment vertical="center"/>
    </xf>
    <xf numFmtId="0" fontId="4" fillId="0" borderId="15" xfId="2" applyBorder="1" applyAlignment="1">
      <alignment vertical="center"/>
    </xf>
    <xf numFmtId="0" fontId="4" fillId="0" borderId="0" xfId="2" applyAlignment="1">
      <alignment vertical="top" wrapText="1"/>
    </xf>
    <xf numFmtId="0" fontId="4" fillId="0" borderId="0" xfId="2" applyAlignment="1">
      <alignment horizontal="center" vertical="top"/>
    </xf>
    <xf numFmtId="0" fontId="13" fillId="0" borderId="0" xfId="2" applyFont="1" applyAlignment="1">
      <alignment vertical="center"/>
    </xf>
    <xf numFmtId="0" fontId="13" fillId="0" borderId="0" xfId="2" applyFont="1" applyAlignment="1">
      <alignment vertical="top" wrapText="1"/>
    </xf>
    <xf numFmtId="0" fontId="13" fillId="0" borderId="0" xfId="2" applyFont="1" applyAlignment="1">
      <alignment horizontal="center" vertical="top"/>
    </xf>
    <xf numFmtId="0" fontId="13" fillId="0" borderId="1" xfId="2" applyFont="1" applyBorder="1" applyAlignment="1">
      <alignment vertical="top" wrapText="1"/>
    </xf>
    <xf numFmtId="0" fontId="13" fillId="0" borderId="1" xfId="2" applyFont="1" applyBorder="1" applyAlignment="1">
      <alignment horizontal="center" vertical="top"/>
    </xf>
    <xf numFmtId="0" fontId="13" fillId="0" borderId="31" xfId="2" applyFont="1" applyBorder="1" applyAlignment="1">
      <alignment vertical="center"/>
    </xf>
    <xf numFmtId="0" fontId="13" fillId="0" borderId="11" xfId="2" applyFont="1" applyBorder="1" applyAlignment="1">
      <alignment vertical="center"/>
    </xf>
    <xf numFmtId="0" fontId="13" fillId="0" borderId="32" xfId="2" applyFont="1" applyBorder="1" applyAlignment="1">
      <alignment vertical="top" wrapText="1"/>
    </xf>
    <xf numFmtId="0" fontId="13" fillId="0" borderId="33" xfId="2" applyFont="1" applyBorder="1" applyAlignment="1">
      <alignment vertical="center"/>
    </xf>
    <xf numFmtId="0" fontId="13" fillId="3" borderId="1" xfId="2" applyFont="1" applyFill="1" applyBorder="1" applyAlignment="1">
      <alignment vertical="center"/>
    </xf>
    <xf numFmtId="0" fontId="13" fillId="0" borderId="34" xfId="2" applyFont="1" applyBorder="1" applyAlignment="1">
      <alignment vertical="top" wrapText="1"/>
    </xf>
    <xf numFmtId="0" fontId="13" fillId="2" borderId="1" xfId="2" applyFont="1" applyFill="1" applyBorder="1" applyAlignment="1">
      <alignment vertical="center"/>
    </xf>
    <xf numFmtId="0" fontId="16" fillId="0" borderId="0" xfId="2" applyFont="1" applyAlignment="1">
      <alignment vertical="center"/>
    </xf>
    <xf numFmtId="178" fontId="4" fillId="0" borderId="1" xfId="2" applyNumberFormat="1" applyBorder="1" applyAlignment="1">
      <alignment vertical="center"/>
    </xf>
    <xf numFmtId="178" fontId="4" fillId="0" borderId="1" xfId="2" applyNumberFormat="1" applyBorder="1" applyAlignment="1">
      <alignment vertical="center" shrinkToFit="1"/>
    </xf>
    <xf numFmtId="0" fontId="17" fillId="0" borderId="0" xfId="4" applyFont="1">
      <alignment vertical="center"/>
    </xf>
    <xf numFmtId="0" fontId="18" fillId="0" borderId="0" xfId="2" applyFont="1" applyAlignment="1">
      <alignment vertical="center"/>
    </xf>
    <xf numFmtId="0" fontId="18" fillId="0" borderId="0" xfId="2" applyFont="1"/>
    <xf numFmtId="0" fontId="18" fillId="0" borderId="0" xfId="2" applyFont="1" applyAlignment="1">
      <alignment horizontal="center" vertical="center"/>
    </xf>
    <xf numFmtId="0" fontId="13" fillId="0" borderId="1" xfId="2" applyFont="1" applyBorder="1" applyAlignment="1">
      <alignment horizontal="left" vertical="top" wrapText="1"/>
    </xf>
    <xf numFmtId="0" fontId="13" fillId="0" borderId="9" xfId="2" applyFont="1" applyBorder="1" applyAlignment="1">
      <alignment vertical="top" wrapText="1"/>
    </xf>
    <xf numFmtId="0" fontId="13" fillId="0" borderId="23" xfId="2" applyFont="1" applyBorder="1" applyAlignment="1">
      <alignment vertical="top" wrapText="1"/>
    </xf>
    <xf numFmtId="0" fontId="13" fillId="0" borderId="2" xfId="2" applyFont="1" applyBorder="1" applyAlignment="1">
      <alignment vertical="top" wrapText="1"/>
    </xf>
    <xf numFmtId="0" fontId="13" fillId="0" borderId="1" xfId="2" applyFont="1" applyBorder="1" applyAlignment="1">
      <alignment horizontal="center" vertical="top"/>
    </xf>
    <xf numFmtId="0" fontId="13" fillId="0" borderId="36" xfId="2" applyFont="1" applyBorder="1" applyAlignment="1">
      <alignment vertical="top"/>
    </xf>
    <xf numFmtId="0" fontId="13" fillId="0" borderId="10" xfId="2" applyFont="1" applyBorder="1" applyAlignment="1">
      <alignment vertical="top"/>
    </xf>
    <xf numFmtId="0" fontId="13" fillId="0" borderId="35" xfId="2" applyFont="1" applyBorder="1" applyAlignment="1">
      <alignment vertical="top"/>
    </xf>
    <xf numFmtId="0" fontId="13" fillId="0" borderId="1" xfId="2" applyFont="1" applyBorder="1" applyAlignment="1">
      <alignment vertical="top" wrapText="1"/>
    </xf>
    <xf numFmtId="178" fontId="4" fillId="2" borderId="9" xfId="2" applyNumberFormat="1" applyFill="1" applyBorder="1" applyAlignment="1" applyProtection="1">
      <alignment vertical="center"/>
      <protection locked="0"/>
    </xf>
    <xf numFmtId="178" fontId="4" fillId="2" borderId="23" xfId="2" applyNumberFormat="1" applyFill="1" applyBorder="1" applyAlignment="1" applyProtection="1">
      <alignment vertical="center"/>
      <protection locked="0"/>
    </xf>
    <xf numFmtId="178" fontId="4" fillId="2" borderId="24" xfId="2" applyNumberFormat="1" applyFill="1" applyBorder="1" applyAlignment="1" applyProtection="1">
      <alignment vertical="center"/>
      <protection locked="0"/>
    </xf>
    <xf numFmtId="178" fontId="4" fillId="2" borderId="25" xfId="2" applyNumberFormat="1" applyFill="1" applyBorder="1" applyAlignment="1" applyProtection="1">
      <alignment horizontal="left" vertical="center"/>
      <protection locked="0"/>
    </xf>
    <xf numFmtId="178" fontId="4" fillId="2" borderId="26" xfId="2" applyNumberFormat="1" applyFill="1" applyBorder="1" applyAlignment="1" applyProtection="1">
      <alignment horizontal="left" vertical="center"/>
      <protection locked="0"/>
    </xf>
    <xf numFmtId="178" fontId="4" fillId="2" borderId="27" xfId="2" applyNumberFormat="1" applyFill="1" applyBorder="1" applyAlignment="1" applyProtection="1">
      <alignment horizontal="left" vertical="center"/>
      <protection locked="0"/>
    </xf>
    <xf numFmtId="178" fontId="4" fillId="2" borderId="9" xfId="2" applyNumberFormat="1" applyFill="1" applyBorder="1" applyAlignment="1" applyProtection="1">
      <alignment horizontal="left" vertical="center"/>
      <protection locked="0"/>
    </xf>
    <xf numFmtId="178" fontId="4" fillId="2" borderId="23" xfId="2" applyNumberFormat="1" applyFill="1" applyBorder="1" applyAlignment="1" applyProtection="1">
      <alignment horizontal="left" vertical="center"/>
      <protection locked="0"/>
    </xf>
    <xf numFmtId="178" fontId="4" fillId="2" borderId="24" xfId="2" applyNumberFormat="1" applyFill="1" applyBorder="1" applyAlignment="1" applyProtection="1">
      <alignment horizontal="left" vertical="center"/>
      <protection locked="0"/>
    </xf>
    <xf numFmtId="178" fontId="4" fillId="0" borderId="2" xfId="2" applyNumberFormat="1" applyBorder="1" applyAlignment="1">
      <alignment horizontal="center" vertical="center"/>
    </xf>
    <xf numFmtId="178" fontId="4" fillId="0" borderId="1" xfId="2" applyNumberFormat="1" applyBorder="1" applyAlignment="1">
      <alignment horizontal="center" vertical="center"/>
    </xf>
    <xf numFmtId="40" fontId="4" fillId="0" borderId="1" xfId="1" applyNumberFormat="1" applyFont="1" applyBorder="1" applyAlignment="1" applyProtection="1">
      <alignment vertical="center"/>
    </xf>
    <xf numFmtId="177" fontId="4" fillId="2" borderId="9" xfId="5" applyNumberFormat="1" applyFont="1" applyFill="1" applyBorder="1" applyAlignment="1" applyProtection="1">
      <alignment vertical="center"/>
      <protection locked="0"/>
    </xf>
    <xf numFmtId="177" fontId="4" fillId="2" borderId="2" xfId="5" applyNumberFormat="1" applyFont="1" applyFill="1" applyBorder="1" applyAlignment="1" applyProtection="1">
      <alignment vertical="center"/>
      <protection locked="0"/>
    </xf>
    <xf numFmtId="177" fontId="4" fillId="2" borderId="25" xfId="5" applyNumberFormat="1" applyFont="1" applyFill="1" applyBorder="1" applyAlignment="1" applyProtection="1">
      <alignment vertical="center"/>
      <protection locked="0"/>
    </xf>
    <xf numFmtId="177" fontId="4" fillId="2" borderId="15" xfId="5" applyNumberFormat="1" applyFont="1" applyFill="1" applyBorder="1" applyAlignment="1" applyProtection="1">
      <alignment vertical="center"/>
      <protection locked="0"/>
    </xf>
    <xf numFmtId="177" fontId="4" fillId="0" borderId="18" xfId="5" applyNumberFormat="1" applyFont="1" applyBorder="1" applyAlignment="1">
      <alignment vertical="center"/>
    </xf>
    <xf numFmtId="177" fontId="4" fillId="0" borderId="20" xfId="5" applyNumberFormat="1" applyFont="1" applyBorder="1" applyAlignment="1">
      <alignment vertical="center"/>
    </xf>
    <xf numFmtId="178" fontId="5" fillId="0" borderId="18" xfId="2" applyNumberFormat="1" applyFont="1" applyBorder="1" applyAlignment="1">
      <alignment horizontal="center" vertical="center"/>
    </xf>
    <xf numFmtId="178" fontId="5" fillId="0" borderId="21" xfId="2" applyNumberFormat="1" applyFont="1" applyBorder="1" applyAlignment="1">
      <alignment horizontal="center" vertical="center"/>
    </xf>
    <xf numFmtId="178" fontId="4" fillId="0" borderId="15" xfId="2" applyNumberFormat="1" applyBorder="1" applyAlignment="1">
      <alignment horizontal="center" vertical="center"/>
    </xf>
    <xf numFmtId="178" fontId="4" fillId="0" borderId="14" xfId="2" applyNumberFormat="1" applyBorder="1" applyAlignment="1">
      <alignment horizontal="center" vertical="center"/>
    </xf>
    <xf numFmtId="40" fontId="4" fillId="0" borderId="18" xfId="1" applyNumberFormat="1" applyFont="1" applyBorder="1" applyAlignment="1">
      <alignment vertical="center"/>
    </xf>
    <xf numFmtId="40" fontId="4" fillId="0" borderId="20" xfId="1" applyNumberFormat="1" applyFont="1" applyBorder="1" applyAlignment="1">
      <alignment vertical="center"/>
    </xf>
    <xf numFmtId="0" fontId="4" fillId="0" borderId="17" xfId="2" applyBorder="1" applyAlignment="1">
      <alignment horizontal="center" vertical="center"/>
    </xf>
    <xf numFmtId="0" fontId="4" fillId="0" borderId="30" xfId="2" applyBorder="1" applyAlignment="1">
      <alignment horizontal="center" vertical="center"/>
    </xf>
    <xf numFmtId="0" fontId="9" fillId="0" borderId="0" xfId="2" applyFont="1" applyAlignment="1">
      <alignment horizontal="right" vertical="center"/>
    </xf>
    <xf numFmtId="0" fontId="4" fillId="0" borderId="0" xfId="2" applyAlignment="1">
      <alignment horizontal="left" vertical="center"/>
    </xf>
    <xf numFmtId="38" fontId="4" fillId="0" borderId="11" xfId="5" applyFont="1" applyFill="1" applyBorder="1" applyAlignment="1">
      <alignment horizontal="center" vertical="center"/>
    </xf>
    <xf numFmtId="0" fontId="4" fillId="0" borderId="0" xfId="2" applyAlignment="1">
      <alignment horizontal="left" vertical="center" shrinkToFit="1"/>
    </xf>
    <xf numFmtId="38" fontId="4" fillId="3" borderId="36" xfId="2" applyNumberFormat="1" applyFill="1" applyBorder="1" applyAlignment="1" applyProtection="1">
      <alignment horizontal="center"/>
      <protection locked="0"/>
    </xf>
    <xf numFmtId="0" fontId="4" fillId="3" borderId="10" xfId="2" applyFill="1" applyBorder="1" applyAlignment="1" applyProtection="1">
      <alignment horizontal="center"/>
      <protection locked="0"/>
    </xf>
    <xf numFmtId="0" fontId="4" fillId="3" borderId="35" xfId="2" applyFill="1" applyBorder="1" applyAlignment="1" applyProtection="1">
      <alignment horizontal="center"/>
      <protection locked="0"/>
    </xf>
    <xf numFmtId="0" fontId="4" fillId="3" borderId="1" xfId="2" applyFill="1" applyBorder="1" applyAlignment="1" applyProtection="1">
      <alignment horizontal="center" vertical="center"/>
      <protection locked="0"/>
    </xf>
    <xf numFmtId="0" fontId="4" fillId="0" borderId="10" xfId="2" applyBorder="1" applyAlignment="1">
      <alignment horizontal="center" vertical="center"/>
    </xf>
    <xf numFmtId="180" fontId="8" fillId="0" borderId="3" xfId="2" applyNumberFormat="1" applyFont="1" applyBorder="1" applyAlignment="1">
      <alignment horizontal="center" vertical="center"/>
    </xf>
    <xf numFmtId="180" fontId="8" fillId="0" borderId="4" xfId="2" applyNumberFormat="1" applyFont="1" applyBorder="1" applyAlignment="1">
      <alignment horizontal="center" vertical="center"/>
    </xf>
    <xf numFmtId="0" fontId="13" fillId="2" borderId="1" xfId="2" applyFont="1" applyFill="1" applyBorder="1" applyAlignment="1" applyProtection="1">
      <alignment horizontal="center" vertical="center"/>
      <protection locked="0"/>
    </xf>
    <xf numFmtId="0" fontId="4" fillId="2" borderId="1" xfId="2" applyFill="1" applyBorder="1" applyAlignment="1" applyProtection="1">
      <alignment horizontal="center" vertical="center"/>
      <protection locked="0"/>
    </xf>
    <xf numFmtId="189" fontId="4" fillId="0" borderId="3" xfId="2" applyNumberFormat="1" applyBorder="1" applyAlignment="1">
      <alignment horizontal="center" vertical="center"/>
    </xf>
    <xf numFmtId="189" fontId="4" fillId="0" borderId="4" xfId="2" applyNumberFormat="1" applyBorder="1" applyAlignment="1">
      <alignment horizontal="center" vertical="center"/>
    </xf>
    <xf numFmtId="189" fontId="4" fillId="0" borderId="9" xfId="2" applyNumberFormat="1" applyBorder="1" applyAlignment="1">
      <alignment horizontal="center" vertical="center"/>
    </xf>
    <xf numFmtId="189" fontId="4" fillId="0" borderId="2" xfId="2" applyNumberFormat="1" applyBorder="1" applyAlignment="1">
      <alignment horizontal="center" vertical="center"/>
    </xf>
    <xf numFmtId="189" fontId="1" fillId="0" borderId="3" xfId="4" applyNumberFormat="1" applyBorder="1" applyAlignment="1">
      <alignment horizontal="center" vertical="center"/>
    </xf>
    <xf numFmtId="189" fontId="1" fillId="0" borderId="4" xfId="4" applyNumberFormat="1" applyBorder="1" applyAlignment="1">
      <alignment horizontal="center" vertical="center"/>
    </xf>
    <xf numFmtId="0" fontId="14" fillId="0" borderId="18" xfId="2" applyFont="1" applyBorder="1" applyAlignment="1">
      <alignment horizontal="center" vertical="center" wrapText="1" shrinkToFit="1"/>
    </xf>
    <xf numFmtId="0" fontId="14" fillId="0" borderId="20" xfId="2" applyFont="1" applyBorder="1" applyAlignment="1">
      <alignment horizontal="center" vertical="center" shrinkToFit="1"/>
    </xf>
    <xf numFmtId="0" fontId="4" fillId="0" borderId="37" xfId="2" applyBorder="1" applyAlignment="1">
      <alignment horizontal="center" vertical="center"/>
    </xf>
    <xf numFmtId="0" fontId="4" fillId="0" borderId="38" xfId="2" applyBorder="1" applyAlignment="1">
      <alignment horizontal="center" vertical="center"/>
    </xf>
    <xf numFmtId="0" fontId="14" fillId="0" borderId="38" xfId="2" applyFont="1" applyBorder="1" applyAlignment="1">
      <alignment horizontal="center" wrapText="1"/>
    </xf>
    <xf numFmtId="0" fontId="14" fillId="0" borderId="39" xfId="2" applyFont="1" applyBorder="1" applyAlignment="1">
      <alignment horizontal="center" wrapText="1"/>
    </xf>
    <xf numFmtId="0" fontId="13" fillId="2" borderId="40"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43" xfId="2" applyFont="1" applyFill="1" applyBorder="1" applyAlignment="1" applyProtection="1">
      <alignment horizontal="center" vertical="center"/>
      <protection locked="0"/>
    </xf>
    <xf numFmtId="0" fontId="4" fillId="2" borderId="43" xfId="2" applyFill="1" applyBorder="1" applyAlignment="1" applyProtection="1">
      <alignment horizontal="center" vertical="center"/>
      <protection locked="0"/>
    </xf>
    <xf numFmtId="0" fontId="4" fillId="3" borderId="43" xfId="2" applyFill="1" applyBorder="1" applyAlignment="1" applyProtection="1">
      <alignment horizontal="center" vertical="center"/>
      <protection locked="0"/>
    </xf>
    <xf numFmtId="0" fontId="4" fillId="4" borderId="44" xfId="2" applyFill="1" applyBorder="1" applyAlignment="1">
      <alignment horizontal="center"/>
    </xf>
    <xf numFmtId="0" fontId="4" fillId="4" borderId="45" xfId="2" applyFill="1" applyBorder="1" applyAlignment="1">
      <alignment horizontal="center"/>
    </xf>
    <xf numFmtId="0" fontId="4" fillId="4" borderId="16" xfId="2" applyFill="1" applyBorder="1" applyAlignment="1">
      <alignment horizontal="center"/>
    </xf>
    <xf numFmtId="0" fontId="4" fillId="0" borderId="0" xfId="2" applyAlignment="1">
      <alignment horizontal="centerContinuous" vertical="center" shrinkToFit="1"/>
    </xf>
    <xf numFmtId="0" fontId="4" fillId="0" borderId="0" xfId="2" applyAlignment="1">
      <alignment horizontal="centerContinuous" vertical="center"/>
    </xf>
    <xf numFmtId="178" fontId="4" fillId="3" borderId="1" xfId="2" applyNumberFormat="1" applyFill="1" applyBorder="1" applyAlignment="1" applyProtection="1">
      <alignment horizontal="center" vertical="center"/>
      <protection locked="0"/>
    </xf>
    <xf numFmtId="178" fontId="4" fillId="3" borderId="41" xfId="2" applyNumberFormat="1" applyFill="1" applyBorder="1" applyAlignment="1" applyProtection="1">
      <alignment horizontal="center" vertical="center"/>
      <protection locked="0"/>
    </xf>
    <xf numFmtId="178" fontId="4" fillId="3" borderId="43" xfId="2" applyNumberFormat="1" applyFill="1" applyBorder="1" applyAlignment="1" applyProtection="1">
      <alignment horizontal="center" vertical="center"/>
      <protection locked="0"/>
    </xf>
    <xf numFmtId="178" fontId="4" fillId="3" borderId="46" xfId="2" applyNumberFormat="1" applyFill="1" applyBorder="1" applyAlignment="1" applyProtection="1">
      <alignment horizontal="center" vertical="center"/>
      <protection locked="0"/>
    </xf>
    <xf numFmtId="184" fontId="4" fillId="0" borderId="1" xfId="2" applyNumberFormat="1" applyBorder="1" applyAlignment="1">
      <alignment vertical="center"/>
    </xf>
    <xf numFmtId="181" fontId="4" fillId="0" borderId="1" xfId="2" applyNumberFormat="1" applyBorder="1" applyAlignment="1">
      <alignment horizontal="center" vertical="center"/>
    </xf>
    <xf numFmtId="0" fontId="4" fillId="0" borderId="0" xfId="2" applyBorder="1" applyAlignment="1">
      <alignment horizontal="centerContinuous" vertical="center"/>
    </xf>
    <xf numFmtId="0" fontId="4" fillId="0" borderId="0" xfId="2" applyBorder="1" applyAlignment="1">
      <alignment horizontal="centerContinuous" vertical="center" shrinkToFit="1"/>
    </xf>
    <xf numFmtId="177" fontId="4" fillId="0" borderId="0" xfId="5" applyNumberFormat="1" applyFont="1" applyBorder="1" applyAlignment="1">
      <alignment vertical="center"/>
    </xf>
    <xf numFmtId="0" fontId="4" fillId="0" borderId="0" xfId="2" applyBorder="1" applyAlignment="1">
      <alignment horizontal="center" vertical="center"/>
    </xf>
    <xf numFmtId="40" fontId="4" fillId="0" borderId="0" xfId="1" applyNumberFormat="1" applyFont="1" applyBorder="1" applyAlignment="1">
      <alignment vertical="center"/>
    </xf>
    <xf numFmtId="0" fontId="14" fillId="0" borderId="0" xfId="2" applyFont="1" applyBorder="1" applyAlignment="1">
      <alignment horizontal="center" vertical="center" wrapText="1" shrinkToFit="1"/>
    </xf>
    <xf numFmtId="0" fontId="14" fillId="0" borderId="0" xfId="2" applyFont="1" applyBorder="1" applyAlignment="1">
      <alignment horizontal="center" vertical="center" shrinkToFit="1"/>
    </xf>
    <xf numFmtId="178" fontId="5" fillId="0" borderId="0" xfId="2" applyNumberFormat="1" applyFont="1" applyBorder="1" applyAlignment="1">
      <alignment horizontal="center" vertical="center"/>
    </xf>
    <xf numFmtId="177" fontId="4" fillId="0" borderId="6" xfId="5" applyNumberFormat="1" applyFont="1" applyBorder="1" applyAlignment="1">
      <alignment vertical="center"/>
    </xf>
    <xf numFmtId="0" fontId="4" fillId="0" borderId="6" xfId="2" applyBorder="1" applyAlignment="1">
      <alignment horizontal="center" vertical="center"/>
    </xf>
    <xf numFmtId="184" fontId="4" fillId="0" borderId="1" xfId="2" applyNumberFormat="1" applyBorder="1" applyAlignment="1">
      <alignment vertical="center" shrinkToFit="1"/>
    </xf>
  </cellXfs>
  <cellStyles count="6">
    <cellStyle name="桁区切り" xfId="1" builtinId="6"/>
    <cellStyle name="桁区切り 2" xfId="5" xr:uid="{D565DDA6-D644-45C6-A022-447D86A6E41A}"/>
    <cellStyle name="標準" xfId="0" builtinId="0"/>
    <cellStyle name="標準 2" xfId="2" xr:uid="{3AEB41F1-E2B3-4A0E-B94A-2F44307B9AE1}"/>
    <cellStyle name="標準 3" xfId="4" xr:uid="{6A873C02-0999-4B3E-8E72-644DA5E24E6C}"/>
    <cellStyle name="標準 4" xfId="3" xr:uid="{D853C36A-3ABC-489B-A22C-3F07C8CDF3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166687</xdr:colOff>
      <xdr:row>16</xdr:row>
      <xdr:rowOff>510</xdr:rowOff>
    </xdr:from>
    <xdr:to>
      <xdr:col>11</xdr:col>
      <xdr:colOff>297656</xdr:colOff>
      <xdr:row>16</xdr:row>
      <xdr:rowOff>510</xdr:rowOff>
    </xdr:to>
    <xdr:cxnSp macro="">
      <xdr:nvCxnSpPr>
        <xdr:cNvPr id="3" name="直線コネクタ 2">
          <a:extLst>
            <a:ext uri="{FF2B5EF4-FFF2-40B4-BE49-F238E27FC236}">
              <a16:creationId xmlns:a16="http://schemas.microsoft.com/office/drawing/2014/main" id="{C73170D0-B6CF-1823-277E-000E6B636E8B}"/>
            </a:ext>
          </a:extLst>
        </xdr:cNvPr>
        <xdr:cNvCxnSpPr/>
      </xdr:nvCxnSpPr>
      <xdr:spPr>
        <a:xfrm>
          <a:off x="4297816" y="5987653"/>
          <a:ext cx="84942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ANRILS\Public\01_kanri\00_Public\&#38283;&#30330;&#34892;&#28858;&#25285;&#24403;\02&#12304;&#38632;&#27700;&#25233;&#21046;&#25351;&#23566;&#65293;1,000&#13217;&#20197;&#19978;&#12305;\&#38632;&#27700;&#27969;&#20986;&#25233;&#21046;&#25216;&#34899;&#25351;&#37341;&#65288;&#26696;&#65289;\&#23436;&#25104;\04beshi_shintoshisetsukeisan.xls" TargetMode="External"/><Relationship Id="rId1" Type="http://schemas.openxmlformats.org/officeDocument/2006/relationships/externalLinkPath" Target="04beshi_shintoshisetsukeis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用方法"/>
      <sheetName val="流出量計算"/>
      <sheetName val="浸透施設設計"/>
      <sheetName val="浸透トレンチ"/>
      <sheetName val="浸透側溝"/>
      <sheetName val="浸透丸桝1"/>
      <sheetName val="浸透丸桝2"/>
      <sheetName val="浸透角桝1"/>
      <sheetName val="浸透角桝2"/>
      <sheetName val="参考"/>
      <sheetName val="比浸透量K算定"/>
      <sheetName val="比浸透量K算定（大規模）"/>
      <sheetName val="比浸透量K算定（大型貯留槽・側面底面）"/>
      <sheetName val="比浸透量K算定（大型貯留槽・底面）"/>
    </sheetNames>
    <sheetDataSet>
      <sheetData sheetId="0"/>
      <sheetData sheetId="1"/>
      <sheetData sheetId="2">
        <row r="3">
          <cell r="O3" t="str">
            <v>粘土</v>
          </cell>
          <cell r="P3" t="str">
            <v>シルト</v>
          </cell>
          <cell r="Q3" t="str">
            <v>微細砂</v>
          </cell>
          <cell r="R3" t="str">
            <v>細砂</v>
          </cell>
          <cell r="S3" t="str">
            <v>中砂</v>
          </cell>
          <cell r="T3" t="str">
            <v>粗砂</v>
          </cell>
          <cell r="U3" t="str">
            <v>小砂利</v>
          </cell>
        </row>
        <row r="5">
          <cell r="O5">
            <v>2.9999999999999997E-8</v>
          </cell>
          <cell r="P5">
            <v>4.5000000000000001E-6</v>
          </cell>
          <cell r="Q5">
            <v>3.4999999999999997E-5</v>
          </cell>
          <cell r="R5">
            <v>1.4999999999999999E-4</v>
          </cell>
          <cell r="S5">
            <v>8.4999999999999995E-4</v>
          </cell>
          <cell r="T5">
            <v>3.5000000000000001E-3</v>
          </cell>
          <cell r="U5">
            <v>0.03</v>
          </cell>
        </row>
        <row r="7">
          <cell r="G7">
            <v>3.6000000000000004E-2</v>
          </cell>
        </row>
        <row r="23">
          <cell r="G23">
            <v>0.81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B1900-8D4B-42E8-A54F-18671449D529}">
  <sheetPr>
    <tabColor rgb="FFFFFF00"/>
  </sheetPr>
  <dimension ref="A1:F16"/>
  <sheetViews>
    <sheetView tabSelected="1" workbookViewId="0">
      <selection activeCell="C12" sqref="C12:E12"/>
    </sheetView>
  </sheetViews>
  <sheetFormatPr defaultColWidth="0" defaultRowHeight="24" customHeight="1"/>
  <cols>
    <col min="1" max="1" width="4.625" style="49" customWidth="1"/>
    <col min="2" max="2" width="13.875" style="48" customWidth="1"/>
    <col min="3" max="3" width="1.75" style="48" customWidth="1"/>
    <col min="4" max="4" width="7.375" style="4" customWidth="1"/>
    <col min="5" max="5" width="52.5" style="4" customWidth="1"/>
    <col min="6" max="6" width="1.375" style="4" customWidth="1"/>
    <col min="7" max="16384" width="9" style="4" hidden="1"/>
  </cols>
  <sheetData>
    <row r="1" spans="1:5" ht="24" customHeight="1">
      <c r="A1" s="52"/>
      <c r="B1" s="62" t="s">
        <v>56</v>
      </c>
      <c r="C1" s="51"/>
      <c r="E1" s="50"/>
    </row>
    <row r="2" spans="1:5" ht="13.5" customHeight="1">
      <c r="A2" s="52"/>
      <c r="B2" s="51"/>
      <c r="C2" s="51"/>
      <c r="D2" s="50"/>
      <c r="E2" s="50"/>
    </row>
    <row r="3" spans="1:5" ht="66" customHeight="1">
      <c r="A3" s="54">
        <v>1</v>
      </c>
      <c r="B3" s="53" t="s">
        <v>55</v>
      </c>
      <c r="C3" s="69" t="s">
        <v>54</v>
      </c>
      <c r="D3" s="69"/>
      <c r="E3" s="69"/>
    </row>
    <row r="4" spans="1:5" ht="24" customHeight="1">
      <c r="A4" s="73">
        <v>2</v>
      </c>
      <c r="B4" s="77" t="s">
        <v>53</v>
      </c>
      <c r="C4" s="74" t="s">
        <v>52</v>
      </c>
      <c r="D4" s="75"/>
      <c r="E4" s="76"/>
    </row>
    <row r="5" spans="1:5" ht="24" customHeight="1">
      <c r="A5" s="73"/>
      <c r="B5" s="77"/>
      <c r="C5" s="60"/>
      <c r="D5" s="61"/>
      <c r="E5" s="58" t="s">
        <v>51</v>
      </c>
    </row>
    <row r="6" spans="1:5" ht="7.5" customHeight="1">
      <c r="A6" s="73"/>
      <c r="B6" s="77"/>
      <c r="C6" s="60"/>
      <c r="E6" s="58"/>
    </row>
    <row r="7" spans="1:5" ht="24" customHeight="1">
      <c r="A7" s="73"/>
      <c r="B7" s="77"/>
      <c r="C7" s="60"/>
      <c r="D7" s="59"/>
      <c r="E7" s="58" t="s">
        <v>50</v>
      </c>
    </row>
    <row r="8" spans="1:5" ht="8.25" customHeight="1">
      <c r="A8" s="73"/>
      <c r="B8" s="77"/>
      <c r="C8" s="57"/>
      <c r="D8" s="56"/>
      <c r="E8" s="55"/>
    </row>
    <row r="9" spans="1:5" ht="64.5" customHeight="1">
      <c r="A9" s="54">
        <v>3</v>
      </c>
      <c r="B9" s="53" t="s">
        <v>57</v>
      </c>
      <c r="C9" s="70" t="s">
        <v>58</v>
      </c>
      <c r="D9" s="71"/>
      <c r="E9" s="72"/>
    </row>
    <row r="10" spans="1:5" ht="84.75" customHeight="1">
      <c r="A10" s="54">
        <v>4</v>
      </c>
      <c r="B10" s="53" t="s">
        <v>59</v>
      </c>
      <c r="C10" s="70" t="s">
        <v>60</v>
      </c>
      <c r="D10" s="71"/>
      <c r="E10" s="72"/>
    </row>
    <row r="11" spans="1:5" ht="63.75" customHeight="1">
      <c r="A11" s="54">
        <v>5</v>
      </c>
      <c r="B11" s="53" t="s">
        <v>68</v>
      </c>
      <c r="C11" s="70" t="s">
        <v>69</v>
      </c>
      <c r="D11" s="71"/>
      <c r="E11" s="72"/>
    </row>
    <row r="12" spans="1:5" ht="91.5" customHeight="1">
      <c r="A12" s="54">
        <v>6</v>
      </c>
      <c r="B12" s="53" t="s">
        <v>49</v>
      </c>
      <c r="C12" s="70" t="s">
        <v>66</v>
      </c>
      <c r="D12" s="71"/>
      <c r="E12" s="72"/>
    </row>
    <row r="13" spans="1:5" ht="24" customHeight="1">
      <c r="A13" s="52"/>
      <c r="B13" s="51"/>
      <c r="C13" s="51"/>
      <c r="D13" s="50"/>
      <c r="E13" s="50"/>
    </row>
    <row r="14" spans="1:5" ht="24" customHeight="1">
      <c r="A14" s="52"/>
      <c r="B14" s="51"/>
      <c r="C14" s="51"/>
      <c r="D14" s="50"/>
      <c r="E14" s="50"/>
    </row>
    <row r="15" spans="1:5" ht="24" customHeight="1">
      <c r="A15" s="52"/>
      <c r="B15" s="51"/>
      <c r="C15" s="51"/>
      <c r="D15" s="50"/>
      <c r="E15" s="50"/>
    </row>
    <row r="16" spans="1:5" ht="24" customHeight="1">
      <c r="A16" s="52"/>
      <c r="B16" s="51"/>
      <c r="C16" s="51"/>
      <c r="D16" s="50"/>
      <c r="E16" s="50"/>
    </row>
  </sheetData>
  <sheetProtection selectLockedCells="1" selectUnlockedCells="1"/>
  <mergeCells count="8">
    <mergeCell ref="C3:E3"/>
    <mergeCell ref="C12:E12"/>
    <mergeCell ref="A4:A8"/>
    <mergeCell ref="C4:E4"/>
    <mergeCell ref="C9:E9"/>
    <mergeCell ref="C10:E10"/>
    <mergeCell ref="C11:E11"/>
    <mergeCell ref="B4:B8"/>
  </mergeCells>
  <phoneticPr fontId="2"/>
  <pageMargins left="0.74803149606299213" right="0.31496062992125984" top="1.5354330708661419" bottom="0.98425196850393704" header="1.0629921259842521"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E6280-51D5-4050-BEA4-FC247EF4D754}">
  <dimension ref="B1:Y40"/>
  <sheetViews>
    <sheetView zoomScale="85" zoomScaleNormal="85" zoomScaleSheetLayoutView="160" workbookViewId="0">
      <selection activeCell="L10" sqref="L10"/>
    </sheetView>
  </sheetViews>
  <sheetFormatPr defaultRowHeight="18.75"/>
  <cols>
    <col min="1" max="1" width="9" style="21"/>
    <col min="2" max="6" width="5.75" style="21" customWidth="1"/>
    <col min="7" max="7" width="3.625" style="21" customWidth="1"/>
    <col min="8" max="8" width="6.875" style="21" customWidth="1"/>
    <col min="9" max="10" width="5.75" style="21" customWidth="1"/>
    <col min="11" max="11" width="3.625" style="21" customWidth="1"/>
    <col min="12" max="15" width="5.75" style="21" customWidth="1"/>
    <col min="16" max="19" width="9.5" style="21" customWidth="1"/>
    <col min="20" max="16384" width="9" style="21"/>
  </cols>
  <sheetData>
    <row r="1" spans="2:25" ht="23.25" customHeight="1">
      <c r="B1" s="1" t="s">
        <v>36</v>
      </c>
      <c r="C1" s="2"/>
      <c r="D1" s="2"/>
      <c r="E1" s="2"/>
      <c r="F1" s="2"/>
      <c r="G1" s="2"/>
      <c r="H1" s="2"/>
      <c r="I1" s="2"/>
      <c r="J1" s="2"/>
      <c r="K1" s="2"/>
      <c r="L1" s="2"/>
      <c r="M1" s="2"/>
      <c r="N1" s="2"/>
      <c r="O1" s="3"/>
      <c r="P1" s="2"/>
    </row>
    <row r="2" spans="2:25">
      <c r="B2" s="16" t="s">
        <v>35</v>
      </c>
      <c r="C2" s="2"/>
      <c r="D2" s="2"/>
      <c r="E2" s="2"/>
      <c r="F2" s="2"/>
      <c r="G2" s="2"/>
      <c r="H2" s="2"/>
      <c r="I2" s="2"/>
      <c r="J2" s="2"/>
      <c r="K2" s="2"/>
      <c r="L2" s="2"/>
      <c r="M2" s="2"/>
      <c r="N2" s="2"/>
      <c r="O2" s="2"/>
      <c r="P2" s="2"/>
    </row>
    <row r="3" spans="2:25" ht="17.25" customHeight="1">
      <c r="B3" s="104" t="s">
        <v>4</v>
      </c>
      <c r="C3" s="104"/>
      <c r="D3" s="104"/>
      <c r="E3" s="104"/>
      <c r="F3" s="9">
        <v>1</v>
      </c>
      <c r="G3" s="105" t="s">
        <v>5</v>
      </c>
      <c r="H3" s="105"/>
      <c r="I3" s="2"/>
      <c r="J3" s="2"/>
      <c r="K3" s="2"/>
      <c r="L3" s="2"/>
      <c r="M3" s="2"/>
      <c r="N3" s="4"/>
      <c r="O3" s="4"/>
      <c r="P3" s="2"/>
    </row>
    <row r="4" spans="2:25" ht="20.25" customHeight="1">
      <c r="B4" s="104"/>
      <c r="C4" s="104"/>
      <c r="D4" s="104"/>
      <c r="E4" s="104"/>
      <c r="F4" s="10">
        <v>360</v>
      </c>
      <c r="G4" s="105"/>
      <c r="H4" s="105"/>
      <c r="I4" s="2"/>
      <c r="J4" s="2"/>
      <c r="K4" s="2"/>
      <c r="L4" s="2"/>
      <c r="M4" s="2"/>
      <c r="N4" s="4"/>
      <c r="O4" s="4"/>
      <c r="P4" s="2"/>
    </row>
    <row r="5" spans="2:25">
      <c r="B5" s="104" t="s">
        <v>6</v>
      </c>
      <c r="C5" s="104"/>
      <c r="D5" s="104"/>
      <c r="E5" s="104"/>
      <c r="F5" s="106">
        <v>3600</v>
      </c>
      <c r="G5" s="106"/>
      <c r="H5" s="107" t="s">
        <v>34</v>
      </c>
      <c r="I5" s="107"/>
      <c r="J5" s="107"/>
      <c r="K5" s="106">
        <v>3150</v>
      </c>
      <c r="L5" s="106"/>
      <c r="M5" s="105" t="s">
        <v>33</v>
      </c>
      <c r="N5" s="105"/>
      <c r="O5" s="105"/>
      <c r="P5" s="2"/>
    </row>
    <row r="6" spans="2:25">
      <c r="B6" s="104"/>
      <c r="C6" s="104"/>
      <c r="D6" s="104"/>
      <c r="E6" s="104"/>
      <c r="F6" s="112" t="s">
        <v>7</v>
      </c>
      <c r="G6" s="112"/>
      <c r="H6" s="107"/>
      <c r="I6" s="107"/>
      <c r="J6" s="107"/>
      <c r="K6" s="112" t="s">
        <v>7</v>
      </c>
      <c r="L6" s="112"/>
      <c r="M6" s="105"/>
      <c r="N6" s="105"/>
      <c r="O6" s="105"/>
      <c r="P6" s="2"/>
    </row>
    <row r="7" spans="2:25" ht="24.95" customHeight="1">
      <c r="C7" s="11" t="s">
        <v>8</v>
      </c>
      <c r="D7" s="11"/>
      <c r="E7" s="11"/>
      <c r="F7" s="11"/>
      <c r="G7" s="11"/>
      <c r="I7" s="11"/>
      <c r="J7" s="11"/>
      <c r="K7" s="11"/>
      <c r="L7" s="11"/>
      <c r="M7" s="11"/>
      <c r="N7" s="11"/>
      <c r="O7" s="11"/>
      <c r="P7" s="2"/>
    </row>
    <row r="8" spans="2:25">
      <c r="C8" s="11" t="s">
        <v>10</v>
      </c>
      <c r="D8" s="11"/>
      <c r="E8" s="11"/>
      <c r="F8" s="11"/>
      <c r="G8" s="11"/>
      <c r="I8" s="13"/>
      <c r="J8" s="13"/>
      <c r="K8" s="11"/>
      <c r="L8" s="11"/>
      <c r="M8" s="11"/>
      <c r="N8" s="11"/>
      <c r="O8" s="11"/>
      <c r="P8" s="2"/>
      <c r="S8" s="26"/>
      <c r="T8" s="26"/>
    </row>
    <row r="9" spans="2:25">
      <c r="C9" s="12" t="s">
        <v>11</v>
      </c>
      <c r="D9" s="11"/>
      <c r="E9" s="11"/>
      <c r="F9" s="11"/>
      <c r="G9" s="11"/>
      <c r="H9" s="12"/>
      <c r="I9" s="13"/>
      <c r="J9" s="13"/>
      <c r="K9" s="11"/>
      <c r="L9" s="11"/>
      <c r="M9" s="11"/>
      <c r="N9" s="11"/>
      <c r="O9" s="11"/>
      <c r="P9" s="2"/>
      <c r="S9" s="26"/>
      <c r="T9" s="26"/>
    </row>
    <row r="10" spans="2:25">
      <c r="C10" s="11" t="s">
        <v>9</v>
      </c>
      <c r="D10" s="11"/>
      <c r="E10" s="11"/>
      <c r="F10" s="11"/>
      <c r="G10" s="11"/>
      <c r="H10" s="12"/>
      <c r="I10" s="13"/>
      <c r="J10" s="13"/>
      <c r="K10" s="11"/>
      <c r="L10" s="11"/>
      <c r="M10" s="11"/>
      <c r="N10" s="11"/>
      <c r="O10" s="11"/>
      <c r="P10" s="2"/>
      <c r="S10" s="26"/>
      <c r="T10" s="26"/>
    </row>
    <row r="11" spans="2:25">
      <c r="C11" s="14" t="s">
        <v>32</v>
      </c>
      <c r="D11" s="11"/>
      <c r="E11" s="11"/>
      <c r="F11" s="11"/>
      <c r="G11" s="11"/>
      <c r="H11" s="12"/>
      <c r="I11" s="15"/>
      <c r="J11" s="15"/>
      <c r="K11" s="11"/>
      <c r="L11" s="11"/>
      <c r="M11" s="11"/>
      <c r="N11" s="11"/>
      <c r="O11" s="11"/>
      <c r="P11" s="2"/>
    </row>
    <row r="12" spans="2:25" ht="24.95" customHeight="1">
      <c r="C12" s="21" t="s">
        <v>31</v>
      </c>
      <c r="E12" s="4" t="s">
        <v>12</v>
      </c>
      <c r="F12" s="2"/>
      <c r="G12" s="2"/>
      <c r="H12" s="2"/>
      <c r="I12" s="2"/>
      <c r="J12" s="2"/>
      <c r="K12" s="10" t="s">
        <v>28</v>
      </c>
      <c r="L12" s="28"/>
      <c r="M12" s="4" t="s">
        <v>30</v>
      </c>
      <c r="N12" s="2"/>
      <c r="O12" s="2"/>
      <c r="P12" s="2"/>
    </row>
    <row r="13" spans="2:25" ht="24.95" customHeight="1">
      <c r="E13" s="4" t="s">
        <v>29</v>
      </c>
      <c r="F13" s="2"/>
      <c r="G13" s="2"/>
      <c r="H13" s="2"/>
      <c r="I13" s="2"/>
      <c r="J13" s="2"/>
      <c r="K13" s="10" t="s">
        <v>28</v>
      </c>
      <c r="L13" s="29"/>
      <c r="M13" s="4" t="s">
        <v>27</v>
      </c>
      <c r="N13" s="2"/>
      <c r="O13" s="2"/>
      <c r="P13" s="2"/>
    </row>
    <row r="14" spans="2:25" s="65" customFormat="1" ht="16.5" thickBot="1">
      <c r="B14" s="16" t="s">
        <v>72</v>
      </c>
      <c r="E14" s="66"/>
      <c r="F14" s="67"/>
      <c r="G14" s="67"/>
      <c r="H14" s="67"/>
      <c r="I14" s="67"/>
      <c r="J14" s="67"/>
      <c r="K14" s="68"/>
      <c r="L14" s="67"/>
      <c r="M14" s="66"/>
      <c r="N14" s="67"/>
      <c r="O14" s="67"/>
      <c r="P14" s="67"/>
    </row>
    <row r="15" spans="2:25" ht="24.95" customHeight="1">
      <c r="B15" s="125" t="s">
        <v>61</v>
      </c>
      <c r="C15" s="126"/>
      <c r="D15" s="126"/>
      <c r="E15" s="126" t="s">
        <v>62</v>
      </c>
      <c r="F15" s="126"/>
      <c r="G15" s="126"/>
      <c r="H15" s="126" t="s">
        <v>63</v>
      </c>
      <c r="I15" s="126"/>
      <c r="J15" s="126" t="s">
        <v>64</v>
      </c>
      <c r="K15" s="126"/>
      <c r="L15" s="126"/>
      <c r="M15" s="127" t="s">
        <v>71</v>
      </c>
      <c r="N15" s="127"/>
      <c r="O15" s="128"/>
    </row>
    <row r="16" spans="2:25" ht="15" customHeight="1">
      <c r="B16" s="129"/>
      <c r="C16" s="115"/>
      <c r="D16" s="115"/>
      <c r="E16" s="116"/>
      <c r="F16" s="116"/>
      <c r="G16" s="116"/>
      <c r="H16" s="111"/>
      <c r="I16" s="111"/>
      <c r="J16" s="108"/>
      <c r="K16" s="109"/>
      <c r="L16" s="110"/>
      <c r="M16" s="139"/>
      <c r="N16" s="139"/>
      <c r="O16" s="140"/>
      <c r="Q16" s="20">
        <v>0.4</v>
      </c>
      <c r="R16" s="20">
        <v>0.45</v>
      </c>
      <c r="S16" s="20">
        <v>0.5</v>
      </c>
      <c r="T16" s="20">
        <v>0.55000000000000004</v>
      </c>
      <c r="U16" s="20">
        <v>0.6</v>
      </c>
      <c r="V16" s="20">
        <v>0.65</v>
      </c>
      <c r="W16" s="20">
        <v>0.7</v>
      </c>
      <c r="X16" s="20">
        <v>0.75</v>
      </c>
      <c r="Y16" s="20">
        <v>0.8</v>
      </c>
    </row>
    <row r="17" spans="2:20" ht="15" customHeight="1" thickBot="1">
      <c r="B17" s="130"/>
      <c r="C17" s="131"/>
      <c r="D17" s="131"/>
      <c r="E17" s="132"/>
      <c r="F17" s="132"/>
      <c r="G17" s="132"/>
      <c r="H17" s="133"/>
      <c r="I17" s="133"/>
      <c r="J17" s="134" t="s">
        <v>65</v>
      </c>
      <c r="K17" s="135"/>
      <c r="L17" s="136"/>
      <c r="M17" s="141"/>
      <c r="N17" s="141"/>
      <c r="O17" s="142"/>
    </row>
    <row r="18" spans="2:20" s="65" customFormat="1" ht="6" customHeight="1">
      <c r="I18" s="66"/>
      <c r="J18" s="67"/>
      <c r="K18" s="67"/>
      <c r="L18" s="67"/>
      <c r="M18" s="67"/>
      <c r="N18" s="67"/>
      <c r="O18" s="67"/>
      <c r="P18" s="67"/>
    </row>
    <row r="19" spans="2:20" ht="19.5" thickBot="1">
      <c r="B19" s="16" t="s">
        <v>75</v>
      </c>
      <c r="C19" s="2"/>
      <c r="D19" s="2"/>
      <c r="E19" s="2"/>
      <c r="F19" s="2"/>
      <c r="G19" s="2"/>
      <c r="H19" s="2"/>
      <c r="I19" s="2"/>
      <c r="J19" s="2"/>
      <c r="K19" s="2"/>
      <c r="L19" s="2"/>
      <c r="M19" s="2"/>
      <c r="N19" s="2"/>
      <c r="O19" s="3"/>
      <c r="P19" s="2"/>
    </row>
    <row r="20" spans="2:20" ht="16.5" customHeight="1">
      <c r="B20" s="30" t="s">
        <v>39</v>
      </c>
      <c r="C20" s="33"/>
      <c r="D20" s="31"/>
      <c r="E20" s="35"/>
      <c r="F20" s="35" t="s">
        <v>40</v>
      </c>
      <c r="G20" s="35"/>
      <c r="H20" s="35" t="s">
        <v>0</v>
      </c>
      <c r="I20" s="35"/>
      <c r="J20" s="32" t="s">
        <v>1</v>
      </c>
      <c r="K20" s="31"/>
      <c r="L20" s="32" t="s">
        <v>2</v>
      </c>
      <c r="M20" s="33"/>
      <c r="N20" s="33"/>
      <c r="O20" s="34"/>
      <c r="P20" s="2"/>
    </row>
    <row r="21" spans="2:20" ht="16.5" customHeight="1">
      <c r="B21" s="40" t="s">
        <v>37</v>
      </c>
      <c r="C21" s="41"/>
      <c r="D21" s="42"/>
      <c r="E21" s="43"/>
      <c r="F21" s="90"/>
      <c r="G21" s="91"/>
      <c r="H21" s="87">
        <v>0.9</v>
      </c>
      <c r="I21" s="88"/>
      <c r="J21" s="89">
        <f>F21*H21</f>
        <v>0</v>
      </c>
      <c r="K21" s="89"/>
      <c r="L21" s="84"/>
      <c r="M21" s="85"/>
      <c r="N21" s="85"/>
      <c r="O21" s="86"/>
      <c r="P21" s="2"/>
      <c r="Q21" s="27"/>
      <c r="R21" s="27"/>
      <c r="S21" s="27"/>
      <c r="T21" s="27"/>
    </row>
    <row r="22" spans="2:20" ht="16.5" customHeight="1">
      <c r="B22" s="40" t="s">
        <v>38</v>
      </c>
      <c r="C22" s="41"/>
      <c r="D22" s="42"/>
      <c r="E22" s="43"/>
      <c r="F22" s="90"/>
      <c r="G22" s="91"/>
      <c r="H22" s="87">
        <v>0.95</v>
      </c>
      <c r="I22" s="88"/>
      <c r="J22" s="89">
        <f t="shared" ref="J22:J26" si="0">F22*H22</f>
        <v>0</v>
      </c>
      <c r="K22" s="89"/>
      <c r="L22" s="78"/>
      <c r="M22" s="79"/>
      <c r="N22" s="79"/>
      <c r="O22" s="80"/>
      <c r="P22" s="2"/>
      <c r="Q22" s="27"/>
      <c r="R22" s="27"/>
      <c r="S22" s="27"/>
      <c r="T22" s="27"/>
    </row>
    <row r="23" spans="2:20" ht="16.5" customHeight="1">
      <c r="B23" s="40" t="s">
        <v>41</v>
      </c>
      <c r="C23" s="41"/>
      <c r="D23" s="42"/>
      <c r="E23" s="43"/>
      <c r="F23" s="90"/>
      <c r="G23" s="91"/>
      <c r="H23" s="87">
        <v>1</v>
      </c>
      <c r="I23" s="88"/>
      <c r="J23" s="89">
        <f t="shared" si="0"/>
        <v>0</v>
      </c>
      <c r="K23" s="89"/>
      <c r="L23" s="78"/>
      <c r="M23" s="79"/>
      <c r="N23" s="79"/>
      <c r="O23" s="80"/>
      <c r="P23" s="2"/>
      <c r="Q23" s="27"/>
      <c r="R23" s="27"/>
      <c r="S23" s="27"/>
      <c r="T23" s="27"/>
    </row>
    <row r="24" spans="2:20" ht="16.5" customHeight="1">
      <c r="B24" s="40" t="s">
        <v>47</v>
      </c>
      <c r="C24" s="41"/>
      <c r="D24" s="42"/>
      <c r="E24" s="43"/>
      <c r="F24" s="90"/>
      <c r="G24" s="91"/>
      <c r="H24" s="87">
        <v>0.5</v>
      </c>
      <c r="I24" s="88"/>
      <c r="J24" s="89">
        <f t="shared" si="0"/>
        <v>0</v>
      </c>
      <c r="K24" s="89"/>
      <c r="L24" s="78"/>
      <c r="M24" s="79"/>
      <c r="N24" s="79"/>
      <c r="O24" s="80"/>
      <c r="P24" s="2"/>
      <c r="Q24" s="27"/>
      <c r="R24" s="27"/>
      <c r="S24" s="27"/>
      <c r="T24" s="27"/>
    </row>
    <row r="25" spans="2:20" ht="16.5" customHeight="1">
      <c r="B25" s="40" t="s">
        <v>42</v>
      </c>
      <c r="C25" s="41"/>
      <c r="D25" s="42"/>
      <c r="E25" s="43"/>
      <c r="F25" s="90"/>
      <c r="G25" s="91"/>
      <c r="H25" s="87">
        <v>0.4</v>
      </c>
      <c r="I25" s="88"/>
      <c r="J25" s="89">
        <f t="shared" si="0"/>
        <v>0</v>
      </c>
      <c r="K25" s="89"/>
      <c r="L25" s="78"/>
      <c r="M25" s="79"/>
      <c r="N25" s="79"/>
      <c r="O25" s="80"/>
      <c r="P25" s="2"/>
      <c r="Q25" s="27"/>
      <c r="R25" s="27"/>
      <c r="S25" s="27"/>
      <c r="T25" s="27"/>
    </row>
    <row r="26" spans="2:20" ht="16.5" customHeight="1" thickBot="1">
      <c r="B26" s="44" t="s">
        <v>48</v>
      </c>
      <c r="C26" s="45"/>
      <c r="D26" s="46"/>
      <c r="E26" s="47"/>
      <c r="F26" s="92"/>
      <c r="G26" s="93"/>
      <c r="H26" s="98">
        <v>0.2</v>
      </c>
      <c r="I26" s="99"/>
      <c r="J26" s="89">
        <f t="shared" si="0"/>
        <v>0</v>
      </c>
      <c r="K26" s="89"/>
      <c r="L26" s="81"/>
      <c r="M26" s="82"/>
      <c r="N26" s="82"/>
      <c r="O26" s="83"/>
      <c r="P26" s="2"/>
      <c r="Q26" s="27"/>
      <c r="R26" s="27"/>
      <c r="S26" s="27"/>
      <c r="T26" s="27"/>
    </row>
    <row r="27" spans="2:20" ht="25.5" customHeight="1" thickTop="1" thickBot="1">
      <c r="B27" s="36" t="s">
        <v>3</v>
      </c>
      <c r="C27" s="37"/>
      <c r="D27" s="38"/>
      <c r="E27" s="38"/>
      <c r="F27" s="94">
        <f>SUM(F21:G26)</f>
        <v>0</v>
      </c>
      <c r="G27" s="95"/>
      <c r="H27" s="102"/>
      <c r="I27" s="103"/>
      <c r="J27" s="100">
        <f>SUM(J21:K26)</f>
        <v>0</v>
      </c>
      <c r="K27" s="101"/>
      <c r="L27" s="123" t="s">
        <v>67</v>
      </c>
      <c r="M27" s="124"/>
      <c r="N27" s="96" t="str">
        <f>IF(F27=0,"",ROUND(J27/F27,2))</f>
        <v/>
      </c>
      <c r="O27" s="97"/>
      <c r="P27" s="2"/>
    </row>
    <row r="28" spans="2:20" ht="13.5" customHeight="1">
      <c r="B28" s="145"/>
      <c r="C28" s="146"/>
      <c r="D28" s="145"/>
      <c r="E28" s="145"/>
      <c r="F28" s="147"/>
      <c r="G28" s="153"/>
      <c r="H28" s="154"/>
      <c r="I28" s="148"/>
      <c r="J28" s="149"/>
      <c r="K28" s="149"/>
      <c r="L28" s="150"/>
      <c r="M28" s="151"/>
      <c r="N28" s="152"/>
      <c r="O28" s="152"/>
      <c r="P28" s="2"/>
    </row>
    <row r="29" spans="2:20" ht="24.95" customHeight="1">
      <c r="C29" s="26" t="s">
        <v>26</v>
      </c>
      <c r="D29" s="6"/>
      <c r="E29" s="6"/>
      <c r="G29" s="3" t="s">
        <v>25</v>
      </c>
      <c r="H29" s="155" t="str">
        <f>IFERROR(IF(H16="区域内",5,ROUND(5+L13/L12/60,0)),"")</f>
        <v/>
      </c>
      <c r="I29" s="7"/>
      <c r="J29" s="4"/>
      <c r="K29" s="4"/>
      <c r="L29" s="2"/>
      <c r="M29" s="2"/>
      <c r="N29" s="2"/>
      <c r="O29" s="8"/>
    </row>
    <row r="30" spans="2:20" ht="24.95" customHeight="1">
      <c r="C30" s="26" t="s">
        <v>24</v>
      </c>
      <c r="D30" s="6"/>
      <c r="E30" s="6"/>
      <c r="G30" s="3" t="s">
        <v>23</v>
      </c>
      <c r="H30" s="155" t="str">
        <f>IFERROR(_xlfn.IFNA(ROUND(J16/(H29+30),1),""),"")</f>
        <v/>
      </c>
      <c r="I30" s="7"/>
      <c r="J30" s="4"/>
      <c r="K30" s="4"/>
      <c r="L30" s="2"/>
      <c r="M30" s="2"/>
      <c r="N30" s="2"/>
      <c r="O30" s="8"/>
    </row>
    <row r="31" spans="2:20" ht="24.95" customHeight="1">
      <c r="B31" s="16" t="s">
        <v>73</v>
      </c>
      <c r="C31" s="16"/>
      <c r="D31" s="2"/>
      <c r="E31" s="2"/>
      <c r="F31" s="2"/>
      <c r="G31" s="2"/>
      <c r="H31" s="2"/>
      <c r="I31" s="2"/>
      <c r="J31" s="2"/>
      <c r="K31" s="2"/>
      <c r="L31" s="2"/>
      <c r="M31" s="2"/>
      <c r="N31" s="2"/>
      <c r="O31" s="2"/>
      <c r="P31" s="2"/>
    </row>
    <row r="32" spans="2:20" ht="13.5" customHeight="1" thickBot="1">
      <c r="B32" s="16"/>
      <c r="C32" s="16"/>
      <c r="D32" s="2"/>
      <c r="E32" s="2"/>
      <c r="F32" s="39" t="s">
        <v>46</v>
      </c>
      <c r="G32" s="2"/>
      <c r="H32" s="2"/>
      <c r="I32" s="2"/>
      <c r="J32" s="2"/>
      <c r="K32" s="2"/>
      <c r="L32" s="2"/>
      <c r="M32" s="2"/>
      <c r="N32" s="2"/>
      <c r="O32" s="2"/>
      <c r="P32" s="2"/>
    </row>
    <row r="33" spans="2:16" ht="24.95" customHeight="1" thickBot="1">
      <c r="C33" s="4" t="s">
        <v>14</v>
      </c>
      <c r="D33" s="4" t="s">
        <v>15</v>
      </c>
      <c r="E33" s="10" t="s">
        <v>16</v>
      </c>
      <c r="F33" s="63" t="str">
        <f>IF(M16="","",M16)</f>
        <v/>
      </c>
      <c r="G33" s="10" t="s">
        <v>16</v>
      </c>
      <c r="H33" s="143" t="str">
        <f>+H30</f>
        <v/>
      </c>
      <c r="I33" s="4" t="s">
        <v>17</v>
      </c>
      <c r="J33" s="144">
        <f>+F27/10000</f>
        <v>0</v>
      </c>
      <c r="K33" s="144"/>
      <c r="L33" s="4" t="s">
        <v>18</v>
      </c>
      <c r="M33" s="117" t="str">
        <f>IFERROR(ROUND((F33*H33*J33)/360,3),"")</f>
        <v/>
      </c>
      <c r="N33" s="118"/>
      <c r="O33" s="23" t="s">
        <v>43</v>
      </c>
      <c r="P33" s="2"/>
    </row>
    <row r="34" spans="2:16" ht="24.95" customHeight="1">
      <c r="B34" s="16" t="s">
        <v>76</v>
      </c>
      <c r="C34" s="16"/>
      <c r="D34" s="10"/>
      <c r="E34" s="17"/>
      <c r="F34" s="17"/>
      <c r="G34" s="2"/>
      <c r="H34" s="18"/>
      <c r="I34" s="2"/>
      <c r="J34" s="2"/>
      <c r="K34" s="19"/>
      <c r="L34" s="19"/>
      <c r="M34" s="2"/>
      <c r="N34" s="2"/>
      <c r="O34" s="25"/>
      <c r="P34" s="2"/>
    </row>
    <row r="35" spans="2:16" ht="13.5" customHeight="1" thickBot="1">
      <c r="B35" s="26"/>
      <c r="C35" s="6"/>
      <c r="D35" s="6"/>
      <c r="E35" s="6"/>
      <c r="F35" s="39" t="s">
        <v>45</v>
      </c>
      <c r="G35" s="3"/>
      <c r="H35" s="4"/>
      <c r="I35" s="7"/>
      <c r="J35" s="4"/>
      <c r="K35" s="4"/>
      <c r="L35" s="2"/>
      <c r="M35" s="2"/>
      <c r="N35" s="2"/>
      <c r="O35" s="25"/>
    </row>
    <row r="36" spans="2:16" ht="24.95" customHeight="1" thickBot="1">
      <c r="C36" s="4" t="s">
        <v>20</v>
      </c>
      <c r="D36" s="4" t="s">
        <v>15</v>
      </c>
      <c r="E36" s="10" t="s">
        <v>16</v>
      </c>
      <c r="F36" s="64" t="str">
        <f>$N$27</f>
        <v/>
      </c>
      <c r="G36" s="10" t="s">
        <v>16</v>
      </c>
      <c r="H36" s="143" t="str">
        <f>+H30</f>
        <v/>
      </c>
      <c r="I36" s="4" t="s">
        <v>17</v>
      </c>
      <c r="J36" s="144">
        <f>F27/10000</f>
        <v>0</v>
      </c>
      <c r="K36" s="144"/>
      <c r="L36" s="4" t="s">
        <v>18</v>
      </c>
      <c r="M36" s="117" t="str">
        <f>IFERROR(ROUND((F36*H36*J36)/360,3),"")</f>
        <v/>
      </c>
      <c r="N36" s="118"/>
      <c r="O36" s="23" t="s">
        <v>43</v>
      </c>
      <c r="P36" s="2"/>
    </row>
    <row r="37" spans="2:16" ht="24.95" customHeight="1">
      <c r="B37" s="5" t="s">
        <v>74</v>
      </c>
      <c r="C37" s="2"/>
      <c r="D37" s="2"/>
      <c r="E37" s="2"/>
      <c r="F37" s="2"/>
      <c r="G37" s="2"/>
      <c r="H37" s="2"/>
      <c r="I37" s="2"/>
      <c r="J37" s="2"/>
      <c r="K37" s="2"/>
      <c r="L37" s="2"/>
      <c r="O37" s="24"/>
      <c r="P37" s="2"/>
    </row>
    <row r="38" spans="2:16" ht="19.5" thickBot="1">
      <c r="B38" s="5"/>
      <c r="C38" s="2" t="s">
        <v>19</v>
      </c>
      <c r="D38" s="2"/>
      <c r="E38" s="2"/>
      <c r="F38" s="2" t="s">
        <v>13</v>
      </c>
      <c r="G38" s="2"/>
      <c r="H38" s="2"/>
      <c r="I38" s="2"/>
      <c r="J38" s="2"/>
      <c r="K38" s="2"/>
      <c r="L38" s="2"/>
      <c r="O38" s="24"/>
      <c r="P38" s="2"/>
    </row>
    <row r="39" spans="2:16" ht="24.95" customHeight="1" thickBot="1">
      <c r="C39" s="119" t="str">
        <f>M36</f>
        <v/>
      </c>
      <c r="D39" s="120"/>
      <c r="E39" s="10" t="s">
        <v>21</v>
      </c>
      <c r="F39" s="119" t="str">
        <f>M33</f>
        <v/>
      </c>
      <c r="G39" s="120"/>
      <c r="H39" s="10" t="s">
        <v>22</v>
      </c>
      <c r="I39" s="121" t="str">
        <f>IFERROR(C39-F39,"")</f>
        <v/>
      </c>
      <c r="J39" s="122"/>
      <c r="K39" s="137" t="s">
        <v>70</v>
      </c>
      <c r="L39" s="138"/>
      <c r="M39" s="113" t="str">
        <f>IFERROR(ROUND(I39*3600,2),"")</f>
        <v/>
      </c>
      <c r="N39" s="114"/>
      <c r="O39" s="23" t="s">
        <v>44</v>
      </c>
    </row>
    <row r="40" spans="2:16" ht="8.25" customHeight="1">
      <c r="B40" s="2"/>
      <c r="D40" s="2"/>
      <c r="E40" s="2"/>
      <c r="G40" s="22"/>
      <c r="H40" s="22"/>
      <c r="I40" s="4"/>
      <c r="J40" s="2"/>
      <c r="P40" s="2"/>
    </row>
  </sheetData>
  <sheetProtection sheet="1" objects="1" scenarios="1" formatCells="0" selectLockedCells="1" autoFilter="0"/>
  <mergeCells count="57">
    <mergeCell ref="J24:K24"/>
    <mergeCell ref="F24:G24"/>
    <mergeCell ref="H23:I23"/>
    <mergeCell ref="J23:K23"/>
    <mergeCell ref="F23:G23"/>
    <mergeCell ref="M5:O6"/>
    <mergeCell ref="F6:G6"/>
    <mergeCell ref="K6:L6"/>
    <mergeCell ref="K5:L5"/>
    <mergeCell ref="C39:D39"/>
    <mergeCell ref="F39:G39"/>
    <mergeCell ref="I39:J39"/>
    <mergeCell ref="M39:N39"/>
    <mergeCell ref="J33:K33"/>
    <mergeCell ref="M33:N33"/>
    <mergeCell ref="J36:K36"/>
    <mergeCell ref="M36:N36"/>
    <mergeCell ref="M16:O17"/>
    <mergeCell ref="M15:O15"/>
    <mergeCell ref="J16:L16"/>
    <mergeCell ref="H16:I17"/>
    <mergeCell ref="E16:G17"/>
    <mergeCell ref="B16:D17"/>
    <mergeCell ref="J17:L17"/>
    <mergeCell ref="B15:D15"/>
    <mergeCell ref="E15:G15"/>
    <mergeCell ref="H15:I15"/>
    <mergeCell ref="B3:E4"/>
    <mergeCell ref="G3:H4"/>
    <mergeCell ref="B5:E6"/>
    <mergeCell ref="F5:G5"/>
    <mergeCell ref="H5:J6"/>
    <mergeCell ref="J15:L15"/>
    <mergeCell ref="F27:G27"/>
    <mergeCell ref="H25:I25"/>
    <mergeCell ref="J25:K25"/>
    <mergeCell ref="F25:G25"/>
    <mergeCell ref="N27:O27"/>
    <mergeCell ref="H26:I26"/>
    <mergeCell ref="J26:K26"/>
    <mergeCell ref="J27:K27"/>
    <mergeCell ref="H27:I27"/>
    <mergeCell ref="L27:M27"/>
    <mergeCell ref="L24:O24"/>
    <mergeCell ref="L25:O25"/>
    <mergeCell ref="L26:O26"/>
    <mergeCell ref="L21:O21"/>
    <mergeCell ref="L22:O22"/>
    <mergeCell ref="L23:O23"/>
    <mergeCell ref="H22:I22"/>
    <mergeCell ref="J22:K22"/>
    <mergeCell ref="F22:G22"/>
    <mergeCell ref="H21:I21"/>
    <mergeCell ref="J21:K21"/>
    <mergeCell ref="F21:G21"/>
    <mergeCell ref="F26:G26"/>
    <mergeCell ref="H24:I24"/>
  </mergeCells>
  <phoneticPr fontId="2"/>
  <dataValidations count="5">
    <dataValidation type="list" allowBlank="1" showInputMessage="1" showErrorMessage="1" sqref="H16" xr:uid="{8610DD40-2D06-4DC1-8C42-91E1DFB44278}">
      <formula1>"区域内,区域外"</formula1>
    </dataValidation>
    <dataValidation imeMode="off" allowBlank="1" showInputMessage="1" showErrorMessage="1" promptTitle="管内平均流速" prompt="標準値　2.0" sqref="L12" xr:uid="{3CA1528A-1BC7-4A16-A938-0B62B64826BC}"/>
    <dataValidation allowBlank="1" showInputMessage="1" showErrorMessage="1" promptTitle="最長距離" prompt="接続箇所から最も遠い排水設備の上流地点までの距離" sqref="L13" xr:uid="{6073319A-67C6-4D69-8986-147702DC2791}"/>
    <dataValidation type="list" allowBlank="1" showInputMessage="1" showErrorMessage="1" sqref="M16:O17" xr:uid="{33341B73-9CF5-4825-8652-A45DD00F3AB1}">
      <formula1>$Q$16:$Y$16</formula1>
    </dataValidation>
    <dataValidation type="list" allowBlank="1" showInputMessage="1" showErrorMessage="1" sqref="J16:L16" xr:uid="{258CBE79-149A-48CF-9459-EB3B32C48467}">
      <formula1>"3600,3150"</formula1>
    </dataValidation>
  </dataValidations>
  <pageMargins left="0.78740157480314965" right="0.78740157480314965" top="0.74803149606299213" bottom="0.3149606299212598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使用方法</vt:lpstr>
      <vt:lpstr>計算シート</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藤澤　靖之</dc:creator>
  <cp:lastModifiedBy>藤澤　靖之</cp:lastModifiedBy>
  <cp:lastPrinted>2023-09-27T02:27:22Z</cp:lastPrinted>
  <dcterms:created xsi:type="dcterms:W3CDTF">2015-06-05T18:19:34Z</dcterms:created>
  <dcterms:modified xsi:type="dcterms:W3CDTF">2023-09-27T02:27:49Z</dcterms:modified>
</cp:coreProperties>
</file>