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VL78F\share\kikaku\環境計画担当\05個別計画\地球温暖化対策実行計画（区域施策編）\地域推進協議会\02市民ノーマイカーデー部会\H28年度市民ノーマイカーデー\消費カロリーチェックサービス\"/>
    </mc:Choice>
  </mc:AlternateContent>
  <workbookProtection workbookPassword="CCDB" lockStructure="1"/>
  <bookViews>
    <workbookView xWindow="240" yWindow="30" windowWidth="12915" windowHeight="7605"/>
  </bookViews>
  <sheets>
    <sheet name="チェックシート" sheetId="25" r:id="rId1"/>
    <sheet name="図" sheetId="14" state="hidden" r:id="rId2"/>
  </sheets>
  <definedNames>
    <definedName name="ikka" localSheetId="0">INDEX(チェックシート!$H$43:$I$50,チェックシート!XFD1048535)</definedName>
    <definedName name="ikka">INDEX(#REF!,#REF!)</definedName>
    <definedName name="_xlnm.Print_Area" localSheetId="0">チェックシート!$A$1:$K$37</definedName>
    <definedName name="taroikka" localSheetId="0">チェックシート!$H$43:$I$50</definedName>
    <definedName name="taroikka">#REF!</definedName>
    <definedName name="なし">図!$C$1</definedName>
    <definedName name="図形" localSheetId="0">IF(チェックシート!$I$17="","",チェックシート!taroikka)</definedName>
    <definedName name="図形">IF(#REF!="","",taroikka)</definedName>
    <definedName name="図形A" localSheetId="0">IF(チェックシート!$I$17&lt;&gt;"","",図形一家)</definedName>
    <definedName name="図形A">IF(#REF!&lt;&gt;"","",図形一家)</definedName>
    <definedName name="図形B" localSheetId="0">IF(チェックシート!$I$17&lt;&gt;"",なし,図形一家)</definedName>
    <definedName name="図形B">IF(#REF!&lt;&gt;"",なし,図形一家)</definedName>
    <definedName name="図形D" localSheetId="0">IF(チェックシート!$I$17=0,なし,図形一家)</definedName>
    <definedName name="図形D">IF(#REF!=0,なし,図形一家)</definedName>
    <definedName name="図形E" localSheetId="0">IF(チェックシート!$I$17&gt;0,なし,図形一家)</definedName>
    <definedName name="図形E">IF(#REF!&gt;0,なし,図形一家)</definedName>
    <definedName name="図形一家">図!$A$1</definedName>
    <definedName name="太郎さん一家" localSheetId="0">チェックシート!$H$42:$I$49</definedName>
    <definedName name="太郎さん一家">#REF!</definedName>
    <definedName name="函館太郎一家" localSheetId="0">チェックシート!$H$43:$I$49</definedName>
    <definedName name="函館太郎一家">#REF!</definedName>
  </definedNames>
  <calcPr calcId="152511"/>
</workbook>
</file>

<file path=xl/calcChain.xml><?xml version="1.0" encoding="utf-8"?>
<calcChain xmlns="http://schemas.openxmlformats.org/spreadsheetml/2006/main">
  <c r="G11" i="25" l="1"/>
  <c r="G18" i="25"/>
  <c r="G17" i="25"/>
  <c r="G16" i="25"/>
  <c r="G15" i="25"/>
  <c r="H38" i="25"/>
  <c r="H18" i="25" l="1"/>
  <c r="I18" i="25" s="1"/>
  <c r="H17" i="25"/>
  <c r="I17" i="25" s="1"/>
  <c r="H16" i="25"/>
  <c r="I16" i="25" s="1"/>
  <c r="H15" i="25"/>
  <c r="I15" i="25" s="1"/>
  <c r="H11" i="25"/>
  <c r="I11" i="25" s="1"/>
  <c r="G19" i="25"/>
  <c r="F19" i="25"/>
  <c r="I38" i="25" l="1"/>
  <c r="I31" i="25" s="1"/>
  <c r="I19" i="25"/>
  <c r="I21" i="25" s="1"/>
  <c r="I23" i="25" s="1"/>
  <c r="D35" i="25"/>
  <c r="D34" i="25"/>
  <c r="D33" i="25"/>
  <c r="B31" i="25"/>
  <c r="B36" i="25"/>
  <c r="C35" i="25"/>
  <c r="C34" i="25"/>
  <c r="C33" i="25"/>
  <c r="I35" i="25"/>
  <c r="I34" i="25"/>
  <c r="I33" i="25"/>
  <c r="J31" i="25"/>
  <c r="F35" i="25" l="1"/>
  <c r="F34" i="25"/>
  <c r="F33" i="25"/>
  <c r="F27" i="25"/>
  <c r="F26" i="25"/>
  <c r="F25" i="25"/>
</calcChain>
</file>

<file path=xl/comments1.xml><?xml version="1.0" encoding="utf-8"?>
<comments xmlns="http://schemas.openxmlformats.org/spreadsheetml/2006/main">
  <authors>
    <author>環境総務課　</author>
  </authors>
  <commentList>
    <comment ref="E11" authorId="0" shapeId="0">
      <text>
        <r>
          <rPr>
            <sz val="9"/>
            <color indexed="81"/>
            <rFont val="ＭＳ Ｐゴシック"/>
            <family val="3"/>
            <charset val="128"/>
          </rPr>
          <t>メッツ票コード　16010</t>
        </r>
      </text>
    </comment>
    <comment ref="E15" authorId="0" shapeId="0">
      <text>
        <r>
          <rPr>
            <sz val="9"/>
            <color indexed="81"/>
            <rFont val="ＭＳ Ｐゴシック"/>
            <family val="3"/>
            <charset val="128"/>
          </rPr>
          <t>メッツ票コード　17270</t>
        </r>
      </text>
    </comment>
    <comment ref="E16" authorId="0" shapeId="0">
      <text>
        <r>
          <rPr>
            <sz val="9"/>
            <color indexed="81"/>
            <rFont val="ＭＳ Ｐゴシック"/>
            <family val="3"/>
            <charset val="128"/>
          </rPr>
          <t>メッツ票コード　01010</t>
        </r>
      </text>
    </comment>
    <comment ref="E17" authorId="0" shapeId="0">
      <text>
        <r>
          <rPr>
            <sz val="8"/>
            <color indexed="81"/>
            <rFont val="ＭＳ Ｐゴシック"/>
            <family val="3"/>
            <charset val="128"/>
          </rPr>
          <t>メッツ票コード16016は，座位乗車と考えられる（国立健康・栄養研究所の意見）ため，立位乗車と想定し近い活動のｺｰﾄﾞ09105，05160の値を参考に設定</t>
        </r>
      </text>
    </comment>
    <comment ref="E18" authorId="0" shapeId="0">
      <text>
        <r>
          <rPr>
            <sz val="9"/>
            <color indexed="81"/>
            <rFont val="ＭＳ Ｐゴシック"/>
            <family val="3"/>
            <charset val="128"/>
          </rPr>
          <t>メッツ票コード　12020</t>
        </r>
      </text>
    </comment>
  </commentList>
</comments>
</file>

<file path=xl/sharedStrings.xml><?xml version="1.0" encoding="utf-8"?>
<sst xmlns="http://schemas.openxmlformats.org/spreadsheetml/2006/main" count="51" uniqueCount="43">
  <si>
    <t>kg</t>
    <phoneticPr fontId="1"/>
  </si>
  <si>
    <t>メッツ</t>
    <phoneticPr fontId="1"/>
  </si>
  <si>
    <t>（１）徒歩</t>
    <rPh sb="3" eb="5">
      <t>トホ</t>
    </rPh>
    <phoneticPr fontId="1"/>
  </si>
  <si>
    <t>（２）自転車</t>
    <rPh sb="3" eb="6">
      <t>ジテンシャ</t>
    </rPh>
    <phoneticPr fontId="1"/>
  </si>
  <si>
    <t>消費カロリー
（ｋｃａｌ）</t>
    <rPh sb="0" eb="2">
      <t>ショウヒ</t>
    </rPh>
    <phoneticPr fontId="1"/>
  </si>
  <si>
    <t>　合計</t>
    <rPh sb="1" eb="3">
      <t>ゴウケイ</t>
    </rPh>
    <phoneticPr fontId="1"/>
  </si>
  <si>
    <t>所要時間
（往復・時間）</t>
    <rPh sb="0" eb="2">
      <t>ショヨウ</t>
    </rPh>
    <rPh sb="2" eb="4">
      <t>ジカン</t>
    </rPh>
    <rPh sb="6" eb="8">
      <t>オウフク</t>
    </rPh>
    <rPh sb="9" eb="11">
      <t>ジカン</t>
    </rPh>
    <phoneticPr fontId="1"/>
  </si>
  <si>
    <t>kcal</t>
    <phoneticPr fontId="1"/>
  </si>
  <si>
    <t>安静時
エネルギー量</t>
    <rPh sb="0" eb="3">
      <t>アンセイジ</t>
    </rPh>
    <rPh sb="9" eb="10">
      <t>リョウ</t>
    </rPh>
    <phoneticPr fontId="1"/>
  </si>
  <si>
    <t>約</t>
    <rPh sb="0" eb="1">
      <t>ヤク</t>
    </rPh>
    <phoneticPr fontId="1"/>
  </si>
  <si>
    <t>枚　分に相当します。</t>
    <rPh sb="0" eb="1">
      <t>マイ</t>
    </rPh>
    <rPh sb="2" eb="3">
      <t>ブン</t>
    </rPh>
    <rPh sb="4" eb="6">
      <t>ソウトウ</t>
    </rPh>
    <phoneticPr fontId="1"/>
  </si>
  <si>
    <t>（4）ランニング</t>
    <phoneticPr fontId="1"/>
  </si>
  <si>
    <t>膳　分に相当します。</t>
    <rPh sb="0" eb="1">
      <t>ゼン</t>
    </rPh>
    <rPh sb="2" eb="3">
      <t>ブン</t>
    </rPh>
    <rPh sb="4" eb="6">
      <t>ソウトウ</t>
    </rPh>
    <phoneticPr fontId="1"/>
  </si>
  <si>
    <t>マイカーの運転</t>
    <rPh sb="5" eb="7">
      <t>ウンテン</t>
    </rPh>
    <phoneticPr fontId="1"/>
  </si>
  <si>
    <t>☆マイカーを運転する時の消費カロリーは</t>
    <rPh sb="6" eb="8">
      <t>ウンテン</t>
    </rPh>
    <rPh sb="10" eb="11">
      <t>ジ</t>
    </rPh>
    <rPh sb="12" eb="14">
      <t>ショウヒ</t>
    </rPh>
    <phoneticPr fontId="1"/>
  </si>
  <si>
    <t>☆ノーマイカーデーを実施した時の消費カロリーは</t>
    <rPh sb="10" eb="12">
      <t>ジッシ</t>
    </rPh>
    <rPh sb="14" eb="15">
      <t>トキ</t>
    </rPh>
    <rPh sb="16" eb="18">
      <t>ショウヒ</t>
    </rPh>
    <phoneticPr fontId="1"/>
  </si>
  <si>
    <r>
      <t xml:space="preserve">所要時間
</t>
    </r>
    <r>
      <rPr>
        <sz val="10"/>
        <color theme="1"/>
        <rFont val="HG丸ｺﾞｼｯｸM-PRO"/>
        <family val="3"/>
        <charset val="128"/>
      </rPr>
      <t>（往復・時間）</t>
    </r>
    <rPh sb="0" eb="2">
      <t>ショヨウ</t>
    </rPh>
    <rPh sb="2" eb="4">
      <t>ジカン</t>
    </rPh>
    <rPh sb="6" eb="8">
      <t>オウフク</t>
    </rPh>
    <rPh sb="9" eb="11">
      <t>ジカン</t>
    </rPh>
    <phoneticPr fontId="1"/>
  </si>
  <si>
    <t>本　分に相当します。</t>
    <rPh sb="0" eb="1">
      <t>ホン</t>
    </rPh>
    <rPh sb="2" eb="3">
      <t>ブン</t>
    </rPh>
    <rPh sb="4" eb="6">
      <t>ソウトウ</t>
    </rPh>
    <phoneticPr fontId="1"/>
  </si>
  <si>
    <t>　これは　ごはん</t>
    <phoneticPr fontId="1"/>
  </si>
  <si>
    <t>　これは　板チョコ</t>
    <rPh sb="5" eb="6">
      <t>イタ</t>
    </rPh>
    <phoneticPr fontId="1"/>
  </si>
  <si>
    <t>　これは　缶ビール（350ml）</t>
    <rPh sb="5" eb="6">
      <t>カン</t>
    </rPh>
    <phoneticPr fontId="1"/>
  </si>
  <si>
    <t>徒歩</t>
    <rPh sb="0" eb="2">
      <t>トホ</t>
    </rPh>
    <phoneticPr fontId="7"/>
  </si>
  <si>
    <t>自転車</t>
    <rPh sb="0" eb="3">
      <t>ジテンシャ</t>
    </rPh>
    <phoneticPr fontId="7"/>
  </si>
  <si>
    <t>4.8km／時　※メッツ票コード17190より　4.5～5.1km／時の平均</t>
    <rPh sb="6" eb="7">
      <t>ジ</t>
    </rPh>
    <rPh sb="12" eb="13">
      <t>ヒョウ</t>
    </rPh>
    <rPh sb="34" eb="35">
      <t>ジ</t>
    </rPh>
    <rPh sb="36" eb="38">
      <t>ヘイキン</t>
    </rPh>
    <phoneticPr fontId="7"/>
  </si>
  <si>
    <t>移動先までの距離(往復)→</t>
    <rPh sb="0" eb="2">
      <t>イドウ</t>
    </rPh>
    <rPh sb="2" eb="3">
      <t>サキ</t>
    </rPh>
    <rPh sb="6" eb="8">
      <t>キョリ</t>
    </rPh>
    <rPh sb="9" eb="11">
      <t>オウフク</t>
    </rPh>
    <phoneticPr fontId="7"/>
  </si>
  <si>
    <t>☆もしも，自転車で１ヵ月移動すると・・・</t>
    <rPh sb="5" eb="8">
      <t>ジテンシャ</t>
    </rPh>
    <rPh sb="11" eb="12">
      <t>ゲツ</t>
    </rPh>
    <rPh sb="12" eb="14">
      <t>イドウ</t>
    </rPh>
    <phoneticPr fontId="7"/>
  </si>
  <si>
    <t>移動手段</t>
    <rPh sb="0" eb="2">
      <t>イドウ</t>
    </rPh>
    <rPh sb="2" eb="4">
      <t>シュダン</t>
    </rPh>
    <phoneticPr fontId="1"/>
  </si>
  <si>
    <t>代替移動手段</t>
    <rPh sb="0" eb="2">
      <t>ダイタイ</t>
    </rPh>
    <rPh sb="2" eb="4">
      <t>イドウ</t>
    </rPh>
    <rPh sb="4" eb="6">
      <t>シュダン</t>
    </rPh>
    <phoneticPr fontId="1"/>
  </si>
  <si>
    <t>☆マイカーの移動から転換した場合の１日あたりの消費カロリーの差</t>
    <rPh sb="6" eb="8">
      <t>イドウ</t>
    </rPh>
    <rPh sb="10" eb="12">
      <t>テンカン</t>
    </rPh>
    <rPh sb="14" eb="16">
      <t>バアイ</t>
    </rPh>
    <rPh sb="18" eb="19">
      <t>ニチ</t>
    </rPh>
    <rPh sb="23" eb="25">
      <t>ショウヒ</t>
    </rPh>
    <rPh sb="30" eb="31">
      <t>サ</t>
    </rPh>
    <phoneticPr fontId="1"/>
  </si>
  <si>
    <t>☆代替移動手段を１ヶ月（30日間）継続して実施すると・・・</t>
    <rPh sb="1" eb="3">
      <t>ダイタイ</t>
    </rPh>
    <rPh sb="3" eb="5">
      <t>イドウ</t>
    </rPh>
    <rPh sb="5" eb="7">
      <t>シュダン</t>
    </rPh>
    <rPh sb="10" eb="11">
      <t>ゲツ</t>
    </rPh>
    <rPh sb="14" eb="15">
      <t>ニチ</t>
    </rPh>
    <rPh sb="15" eb="16">
      <t>カン</t>
    </rPh>
    <rPh sb="17" eb="19">
      <t>ケイゾク</t>
    </rPh>
    <rPh sb="21" eb="23">
      <t>ジッシ</t>
    </rPh>
    <phoneticPr fontId="1"/>
  </si>
  <si>
    <t>☆天気の良い日は，自転車や徒歩で移動すると，より健康的です！</t>
    <rPh sb="1" eb="3">
      <t>テンキ</t>
    </rPh>
    <rPh sb="4" eb="5">
      <t>ヨ</t>
    </rPh>
    <rPh sb="6" eb="7">
      <t>ヒ</t>
    </rPh>
    <rPh sb="9" eb="12">
      <t>ジテンシャ</t>
    </rPh>
    <rPh sb="13" eb="15">
      <t>トホ</t>
    </rPh>
    <rPh sb="16" eb="18">
      <t>イドウ</t>
    </rPh>
    <rPh sb="24" eb="26">
      <t>ケンコウ</t>
    </rPh>
    <rPh sb="26" eb="27">
      <t>テキ</t>
    </rPh>
    <phoneticPr fontId="7"/>
  </si>
  <si>
    <t>※消費カロリーは標準的な条件で推計しているため，実際の消費カロリーとは異なります。</t>
    <rPh sb="1" eb="3">
      <t>ショウヒ</t>
    </rPh>
    <rPh sb="8" eb="11">
      <t>ヒョウジュンテキ</t>
    </rPh>
    <rPh sb="12" eb="14">
      <t>ジョウケン</t>
    </rPh>
    <rPh sb="15" eb="17">
      <t>スイケイ</t>
    </rPh>
    <rPh sb="27" eb="29">
      <t>ショウヒ</t>
    </rPh>
    <phoneticPr fontId="1"/>
  </si>
  <si>
    <t>14.6㎞/時　※メッツ票コード01010では16.1km／時未満となっており明確な数値が掲載されていないため，</t>
    <rPh sb="12" eb="13">
      <t>ヒョウ</t>
    </rPh>
    <rPh sb="31" eb="33">
      <t>ミマン</t>
    </rPh>
    <rPh sb="39" eb="41">
      <t>メイカク</t>
    </rPh>
    <rPh sb="42" eb="44">
      <t>スウチ</t>
    </rPh>
    <rPh sb="45" eb="47">
      <t>ケイサイ</t>
    </rPh>
    <phoneticPr fontId="7"/>
  </si>
  <si>
    <t>　　　　　　　　　国土交通省国土技術政策総合研究所の土木技術資料「我が国の自転車利用の実態把握」より一般成人・学生の</t>
    <rPh sb="9" eb="11">
      <t>コクド</t>
    </rPh>
    <rPh sb="11" eb="14">
      <t>コウツウショウ</t>
    </rPh>
    <rPh sb="14" eb="16">
      <t>コクド</t>
    </rPh>
    <rPh sb="16" eb="18">
      <t>ギジュツ</t>
    </rPh>
    <rPh sb="18" eb="20">
      <t>セイサク</t>
    </rPh>
    <rPh sb="20" eb="22">
      <t>ソウゴウ</t>
    </rPh>
    <rPh sb="22" eb="25">
      <t>ケンキュウジョ</t>
    </rPh>
    <rPh sb="26" eb="28">
      <t>ドボク</t>
    </rPh>
    <rPh sb="28" eb="30">
      <t>ギジュツ</t>
    </rPh>
    <rPh sb="30" eb="32">
      <t>シリョウ</t>
    </rPh>
    <rPh sb="33" eb="34">
      <t>ワ</t>
    </rPh>
    <rPh sb="35" eb="36">
      <t>クニ</t>
    </rPh>
    <rPh sb="37" eb="40">
      <t>ジテンシャ</t>
    </rPh>
    <rPh sb="40" eb="42">
      <t>リヨウ</t>
    </rPh>
    <rPh sb="43" eb="45">
      <t>ジッタイ</t>
    </rPh>
    <rPh sb="45" eb="47">
      <t>ハアク</t>
    </rPh>
    <rPh sb="50" eb="52">
      <t>イッパン</t>
    </rPh>
    <rPh sb="52" eb="54">
      <t>セイジン</t>
    </rPh>
    <rPh sb="55" eb="57">
      <t>ガクセイ</t>
    </rPh>
    <phoneticPr fontId="7"/>
  </si>
  <si>
    <t>　　　　　　　　　平均速度14.6㎞/時を使用</t>
    <rPh sb="9" eb="11">
      <t>ヘイキン</t>
    </rPh>
    <rPh sb="11" eb="13">
      <t>ソクド</t>
    </rPh>
    <rPh sb="19" eb="20">
      <t>ジ</t>
    </rPh>
    <rPh sb="21" eb="23">
      <t>シヨウ</t>
    </rPh>
    <phoneticPr fontId="7"/>
  </si>
  <si>
    <t>バス・電車を代替移動手段とした場合は，自転車で移動した時のデータも参考として提示します。</t>
    <rPh sb="3" eb="5">
      <t>デンシャ</t>
    </rPh>
    <rPh sb="6" eb="8">
      <t>ダイガエ</t>
    </rPh>
    <rPh sb="8" eb="10">
      <t>イドウ</t>
    </rPh>
    <rPh sb="10" eb="12">
      <t>シュダン</t>
    </rPh>
    <rPh sb="15" eb="17">
      <t>バアイ</t>
    </rPh>
    <rPh sb="19" eb="22">
      <t>ジテンシャ</t>
    </rPh>
    <rPh sb="23" eb="25">
      <t>イドウ</t>
    </rPh>
    <rPh sb="27" eb="28">
      <t>トキ</t>
    </rPh>
    <rPh sb="33" eb="35">
      <t>サンコウ</t>
    </rPh>
    <rPh sb="38" eb="40">
      <t>テイジ</t>
    </rPh>
    <phoneticPr fontId="7"/>
  </si>
  <si>
    <t>体重を入力→</t>
    <rPh sb="0" eb="2">
      <t>タイジュウ</t>
    </rPh>
    <rPh sb="3" eb="5">
      <t>ニュウリョク</t>
    </rPh>
    <phoneticPr fontId="7"/>
  </si>
  <si>
    <t>片道の移動距離</t>
    <rPh sb="0" eb="2">
      <t>カタミチ</t>
    </rPh>
    <rPh sb="3" eb="5">
      <t>イドウ</t>
    </rPh>
    <rPh sb="5" eb="7">
      <t>キョリ</t>
    </rPh>
    <phoneticPr fontId="7"/>
  </si>
  <si>
    <t>km</t>
    <phoneticPr fontId="1"/>
  </si>
  <si>
    <t>所要時間
（片道・分）</t>
    <rPh sb="0" eb="2">
      <t>ショヨウ</t>
    </rPh>
    <rPh sb="2" eb="4">
      <t>ジカン</t>
    </rPh>
    <rPh sb="6" eb="8">
      <t>カタミチ</t>
    </rPh>
    <rPh sb="9" eb="10">
      <t>フン</t>
    </rPh>
    <phoneticPr fontId="1"/>
  </si>
  <si>
    <t>☆市民ノーマイカーデー☆</t>
    <rPh sb="1" eb="3">
      <t>シミン</t>
    </rPh>
    <phoneticPr fontId="7"/>
  </si>
  <si>
    <r>
      <t xml:space="preserve">（３）バス・電車 </t>
    </r>
    <r>
      <rPr>
        <sz val="10"/>
        <color theme="1"/>
        <rFont val="HG丸ｺﾞｼｯｸM-PRO"/>
        <family val="3"/>
        <charset val="128"/>
      </rPr>
      <t>（停留所まで徒歩の時間は（１）に入力）</t>
    </r>
    <rPh sb="6" eb="8">
      <t>デンシャ</t>
    </rPh>
    <rPh sb="10" eb="13">
      <t>テイリュウジョ</t>
    </rPh>
    <rPh sb="15" eb="17">
      <t>トホ</t>
    </rPh>
    <rPh sb="18" eb="20">
      <t>ジカン</t>
    </rPh>
    <rPh sb="25" eb="27">
      <t>ニュウリョク</t>
    </rPh>
    <phoneticPr fontId="1"/>
  </si>
  <si>
    <t>　マイカーでの移動から、徒歩、自転車、公共交通機関での移動に転換した場合の消費カロリー差（推計値）を自動で計算するシートです。
　ご自身の健康づくりの参考として活用いただき，今後もノーマイカーへの積極的な取り組みをお願いいたします。
【利用方法】　①黄色の３つセルに，必要事項を全て入力
　　　　　　　②青色のセルに代替移動手段の所用時間を入力</t>
    <rPh sb="7" eb="9">
      <t>イドウ</t>
    </rPh>
    <rPh sb="12" eb="14">
      <t>トホ</t>
    </rPh>
    <rPh sb="15" eb="18">
      <t>ジテンシャ</t>
    </rPh>
    <rPh sb="19" eb="21">
      <t>コウキョウ</t>
    </rPh>
    <rPh sb="21" eb="23">
      <t>コウツウ</t>
    </rPh>
    <rPh sb="23" eb="25">
      <t>キカン</t>
    </rPh>
    <rPh sb="27" eb="29">
      <t>イドウ</t>
    </rPh>
    <rPh sb="30" eb="32">
      <t>テンカン</t>
    </rPh>
    <rPh sb="34" eb="36">
      <t>バアイ</t>
    </rPh>
    <rPh sb="37" eb="39">
      <t>ショウヒ</t>
    </rPh>
    <rPh sb="43" eb="44">
      <t>サ</t>
    </rPh>
    <rPh sb="45" eb="48">
      <t>スイケイチ</t>
    </rPh>
    <rPh sb="50" eb="52">
      <t>ジドウ</t>
    </rPh>
    <rPh sb="53" eb="55">
      <t>ケイサン</t>
    </rPh>
    <rPh sb="66" eb="68">
      <t>ジシン</t>
    </rPh>
    <rPh sb="69" eb="71">
      <t>ケンコウ</t>
    </rPh>
    <rPh sb="75" eb="77">
      <t>サンコウ</t>
    </rPh>
    <rPh sb="80" eb="82">
      <t>カツヨウ</t>
    </rPh>
    <rPh sb="87" eb="89">
      <t>コンゴ</t>
    </rPh>
    <rPh sb="98" eb="100">
      <t>セッキョク</t>
    </rPh>
    <rPh sb="100" eb="101">
      <t>テキ</t>
    </rPh>
    <rPh sb="102" eb="103">
      <t>ト</t>
    </rPh>
    <rPh sb="104" eb="105">
      <t>ク</t>
    </rPh>
    <rPh sb="108" eb="109">
      <t>ネガ</t>
    </rPh>
    <rPh sb="118" eb="120">
      <t>リヨウ</t>
    </rPh>
    <rPh sb="120" eb="122">
      <t>ホウホウ</t>
    </rPh>
    <rPh sb="125" eb="127">
      <t>キイロ</t>
    </rPh>
    <rPh sb="134" eb="136">
      <t>ヒツヨウ</t>
    </rPh>
    <rPh sb="136" eb="138">
      <t>ジコウ</t>
    </rPh>
    <rPh sb="139" eb="140">
      <t>スベ</t>
    </rPh>
    <rPh sb="152" eb="154">
      <t>アオイロ</t>
    </rPh>
    <rPh sb="158" eb="160">
      <t>ダイガエ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</si>
</sst>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0_ "/>
    <numFmt numFmtId="178" formatCode="#,##0.0_ "/>
    <numFmt numFmtId="179" formatCode="#,##0.0_);[Red]\(#,##0.0\)"/>
    <numFmt numFmtId="180" formatCode="0.0&quot;km&quot;"/>
    <numFmt numFmtId="181" formatCode="#,##0.0_ ;[Red]\-#,##0.0\ 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color rgb="FF0070C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8"/>
      <color indexed="81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4" fillId="2" borderId="17" xfId="0" applyFont="1" applyFill="1" applyBorder="1" applyProtection="1">
      <alignment vertical="center"/>
      <protection locked="0"/>
    </xf>
    <xf numFmtId="177" fontId="4" fillId="2" borderId="3" xfId="0" applyNumberFormat="1" applyFont="1" applyFill="1" applyBorder="1" applyAlignment="1" applyProtection="1">
      <alignment horizontal="right" vertical="center"/>
      <protection locked="0"/>
    </xf>
    <xf numFmtId="177" fontId="4" fillId="4" borderId="1" xfId="0" applyNumberFormat="1" applyFont="1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5" fillId="3" borderId="0" xfId="0" applyFont="1" applyFill="1" applyProtection="1">
      <alignment vertical="center"/>
    </xf>
    <xf numFmtId="0" fontId="3" fillId="3" borderId="0" xfId="0" applyFont="1" applyFill="1" applyProtection="1">
      <alignment vertical="center"/>
    </xf>
    <xf numFmtId="0" fontId="4" fillId="3" borderId="0" xfId="0" applyFont="1" applyFill="1" applyProtection="1">
      <alignment vertical="center"/>
    </xf>
    <xf numFmtId="0" fontId="4" fillId="3" borderId="18" xfId="0" applyFont="1" applyFill="1" applyBorder="1" applyProtection="1">
      <alignment vertical="center"/>
    </xf>
    <xf numFmtId="0" fontId="4" fillId="3" borderId="0" xfId="0" applyFont="1" applyFill="1" applyBorder="1" applyAlignment="1" applyProtection="1">
      <alignment horizontal="left" vertical="center" indent="1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Protection="1">
      <alignment vertical="center"/>
    </xf>
    <xf numFmtId="178" fontId="4" fillId="3" borderId="4" xfId="0" applyNumberFormat="1" applyFont="1" applyFill="1" applyBorder="1" applyProtection="1">
      <alignment vertical="center"/>
    </xf>
    <xf numFmtId="176" fontId="4" fillId="3" borderId="1" xfId="0" applyNumberFormat="1" applyFont="1" applyFill="1" applyBorder="1" applyProtection="1">
      <alignment vertical="center"/>
    </xf>
    <xf numFmtId="0" fontId="4" fillId="3" borderId="1" xfId="0" applyFont="1" applyFill="1" applyBorder="1" applyProtection="1">
      <alignment vertical="center"/>
    </xf>
    <xf numFmtId="178" fontId="4" fillId="3" borderId="5" xfId="0" applyNumberFormat="1" applyFont="1" applyFill="1" applyBorder="1" applyProtection="1">
      <alignment vertical="center"/>
    </xf>
    <xf numFmtId="177" fontId="4" fillId="3" borderId="3" xfId="0" applyNumberFormat="1" applyFont="1" applyFill="1" applyBorder="1" applyProtection="1">
      <alignment vertical="center"/>
    </xf>
    <xf numFmtId="0" fontId="11" fillId="5" borderId="18" xfId="0" applyFont="1" applyFill="1" applyBorder="1" applyProtection="1">
      <alignment vertical="center"/>
    </xf>
    <xf numFmtId="0" fontId="9" fillId="3" borderId="0" xfId="0" applyFont="1" applyFill="1" applyProtection="1">
      <alignment vertical="center"/>
    </xf>
    <xf numFmtId="0" fontId="11" fillId="3" borderId="0" xfId="0" applyFont="1" applyFill="1" applyProtection="1">
      <alignment vertical="center"/>
    </xf>
    <xf numFmtId="0" fontId="4" fillId="3" borderId="0" xfId="0" applyFont="1" applyFill="1" applyAlignment="1" applyProtection="1">
      <alignment horizontal="right" vertical="center"/>
    </xf>
    <xf numFmtId="0" fontId="13" fillId="3" borderId="0" xfId="0" applyFont="1" applyFill="1" applyAlignment="1" applyProtection="1">
      <alignment horizontal="center" vertical="center"/>
    </xf>
    <xf numFmtId="0" fontId="0" fillId="3" borderId="0" xfId="0" applyFill="1" applyProtection="1">
      <alignment vertical="center"/>
    </xf>
    <xf numFmtId="178" fontId="9" fillId="3" borderId="0" xfId="0" applyNumberFormat="1" applyFont="1" applyFill="1" applyProtection="1">
      <alignment vertical="center"/>
    </xf>
    <xf numFmtId="0" fontId="13" fillId="3" borderId="0" xfId="0" applyFont="1" applyFill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180" fontId="0" fillId="0" borderId="0" xfId="0" applyNumberFormat="1" applyAlignment="1" applyProtection="1">
      <alignment horizontal="left" vertical="center"/>
    </xf>
    <xf numFmtId="179" fontId="10" fillId="0" borderId="14" xfId="1" applyNumberFormat="1" applyFont="1" applyBorder="1" applyProtection="1">
      <alignment vertical="center"/>
    </xf>
    <xf numFmtId="0" fontId="11" fillId="0" borderId="0" xfId="0" applyFont="1" applyProtection="1">
      <alignment vertical="center"/>
    </xf>
    <xf numFmtId="181" fontId="10" fillId="5" borderId="16" xfId="0" applyNumberFormat="1" applyFont="1" applyFill="1" applyBorder="1" applyAlignment="1" applyProtection="1">
      <alignment horizontal="right" vertical="center"/>
    </xf>
    <xf numFmtId="181" fontId="10" fillId="5" borderId="16" xfId="1" applyNumberFormat="1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 wrapText="1"/>
    </xf>
    <xf numFmtId="0" fontId="4" fillId="3" borderId="0" xfId="0" applyFont="1" applyFill="1" applyAlignment="1" applyProtection="1">
      <alignment horizontal="left" vertical="center" shrinkToFit="1"/>
    </xf>
    <xf numFmtId="0" fontId="15" fillId="3" borderId="0" xfId="0" applyNumberFormat="1" applyFont="1" applyFill="1" applyAlignment="1" applyProtection="1">
      <alignment horizontal="right" vertical="center"/>
    </xf>
    <xf numFmtId="0" fontId="16" fillId="3" borderId="0" xfId="0" applyFont="1" applyFill="1" applyAlignment="1" applyProtection="1">
      <alignment horizont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4" fillId="3" borderId="13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/>
    </xf>
    <xf numFmtId="0" fontId="4" fillId="3" borderId="10" xfId="0" applyFont="1" applyFill="1" applyBorder="1" applyAlignment="1" applyProtection="1">
      <alignment vertical="center"/>
    </xf>
    <xf numFmtId="0" fontId="4" fillId="3" borderId="15" xfId="0" applyFont="1" applyFill="1" applyBorder="1" applyAlignment="1" applyProtection="1">
      <alignment horizontal="left" vertical="center" shrinkToFit="1"/>
    </xf>
    <xf numFmtId="0" fontId="8" fillId="3" borderId="0" xfId="0" applyFont="1" applyFill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  <color rgb="FFFF6600"/>
      <color rgb="FFFF0066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emf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200025</xdr:rowOff>
    </xdr:from>
    <xdr:to>
      <xdr:col>9</xdr:col>
      <xdr:colOff>371475</xdr:colOff>
      <xdr:row>27</xdr:row>
      <xdr:rowOff>95250</xdr:rowOff>
    </xdr:to>
    <xdr:sp macro="" textlink="">
      <xdr:nvSpPr>
        <xdr:cNvPr id="2" name="大かっこ 1"/>
        <xdr:cNvSpPr/>
      </xdr:nvSpPr>
      <xdr:spPr>
        <a:xfrm>
          <a:off x="790575" y="7915275"/>
          <a:ext cx="9039225" cy="1076325"/>
        </a:xfrm>
        <a:prstGeom prst="bracketPair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</xdr:col>
      <xdr:colOff>0</xdr:colOff>
      <xdr:row>0</xdr:row>
      <xdr:rowOff>356198</xdr:rowOff>
    </xdr:from>
    <xdr:ext cx="6057900" cy="492443"/>
    <xdr:sp macro="" textlink="">
      <xdr:nvSpPr>
        <xdr:cNvPr id="4" name="正方形/長方形 3"/>
        <xdr:cNvSpPr/>
      </xdr:nvSpPr>
      <xdr:spPr>
        <a:xfrm>
          <a:off x="295275" y="356198"/>
          <a:ext cx="6057900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400" b="1" cap="none" spc="0">
              <a:ln w="9525">
                <a:solidFill>
                  <a:schemeClr val="bg1"/>
                </a:solidFill>
                <a:prstDash val="solid"/>
              </a:ln>
              <a:solidFill>
                <a:srgbClr val="0070C0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◇ 消 費 カ ロ リ ー チ ェ ッ </a:t>
          </a:r>
          <a:r>
            <a:rPr lang="ja-JP" altLang="en-US" sz="2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rgbClr val="0070C0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  <a:cs typeface="+mn-cs"/>
            </a:rPr>
            <a:t>ク シ ー ト</a:t>
          </a:r>
          <a:r>
            <a:rPr lang="ja-JP" altLang="en-US" sz="2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rgbClr val="0070C0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 </a:t>
          </a:r>
          <a:r>
            <a:rPr lang="ja-JP" altLang="en-US" sz="2400" b="1" cap="none" spc="0">
              <a:ln w="9525">
                <a:solidFill>
                  <a:schemeClr val="bg1"/>
                </a:solidFill>
                <a:prstDash val="solid"/>
              </a:ln>
              <a:solidFill>
                <a:srgbClr val="0070C0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◇</a:t>
          </a:r>
        </a:p>
      </xdr:txBody>
    </xdr:sp>
    <xdr:clientData/>
  </xdr:oneCellAnchor>
  <xdr:twoCellAnchor editAs="oneCell">
    <xdr:from>
      <xdr:col>2</xdr:col>
      <xdr:colOff>2466976</xdr:colOff>
      <xdr:row>23</xdr:row>
      <xdr:rowOff>171385</xdr:rowOff>
    </xdr:from>
    <xdr:to>
      <xdr:col>2</xdr:col>
      <xdr:colOff>2819400</xdr:colOff>
      <xdr:row>25</xdr:row>
      <xdr:rowOff>85722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679" b="95536" l="9412" r="89412">
                      <a14:foregroundMark x1="41176" y1="15179" x2="41176" y2="15179"/>
                      <a14:foregroundMark x1="54118" y1="51786" x2="54118" y2="51786"/>
                      <a14:foregroundMark x1="43529" y1="45536" x2="43529" y2="45536"/>
                      <a14:foregroundMark x1="30588" y1="51786" x2="30588" y2="51786"/>
                      <a14:foregroundMark x1="62353" y1="59821" x2="62353" y2="59821"/>
                      <a14:foregroundMark x1="74118" y1="58929" x2="74118" y2="5892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6" y="7886635"/>
          <a:ext cx="352424" cy="466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1438276</xdr:colOff>
      <xdr:row>24</xdr:row>
      <xdr:rowOff>266701</xdr:rowOff>
    </xdr:from>
    <xdr:to>
      <xdr:col>2</xdr:col>
      <xdr:colOff>1800225</xdr:colOff>
      <xdr:row>26</xdr:row>
      <xdr:rowOff>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98851" l="2299" r="100000">
                      <a14:foregroundMark x1="64368" y1="47126" x2="64368" y2="47126"/>
                      <a14:foregroundMark x1="32184" y1="47126" x2="32184" y2="47126"/>
                      <a14:foregroundMark x1="54023" y1="40230" x2="54023" y2="40230"/>
                      <a14:foregroundMark x1="65517" y1="28736" x2="65517" y2="28736"/>
                      <a14:foregroundMark x1="40230" y1="27586" x2="40230" y2="2758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6" y="8220076"/>
          <a:ext cx="361949" cy="361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1714500</xdr:colOff>
      <xdr:row>25</xdr:row>
      <xdr:rowOff>281583</xdr:rowOff>
    </xdr:from>
    <xdr:to>
      <xdr:col>2</xdr:col>
      <xdr:colOff>2165985</xdr:colOff>
      <xdr:row>27</xdr:row>
      <xdr:rowOff>76200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0" b="99020" l="0" r="9816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8549283"/>
          <a:ext cx="451485" cy="423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66675</xdr:rowOff>
        </xdr:from>
        <xdr:to>
          <xdr:col>9</xdr:col>
          <xdr:colOff>142875</xdr:colOff>
          <xdr:row>34</xdr:row>
          <xdr:rowOff>266700</xdr:rowOff>
        </xdr:to>
        <xdr:pic>
          <xdr:nvPicPr>
            <xdr:cNvPr id="8" name="図 7"/>
            <xdr:cNvPicPr>
              <a:picLocks noChangeAspect="1" noChangeArrowheads="1"/>
              <a:extLst>
                <a:ext uri="{84589F7E-364E-4C9E-8A38-B11213B215E9}">
                  <a14:cameraTool cellRange="図形E" spid="_x0000_s39962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4352925" y="9629775"/>
              <a:ext cx="2390775" cy="14954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209550</xdr:rowOff>
    </xdr:from>
    <xdr:to>
      <xdr:col>0</xdr:col>
      <xdr:colOff>2110105</xdr:colOff>
      <xdr:row>0</xdr:row>
      <xdr:rowOff>1233170</xdr:rowOff>
    </xdr:to>
    <xdr:pic>
      <xdr:nvPicPr>
        <xdr:cNvPr id="3" name="図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9550"/>
          <a:ext cx="1843405" cy="1023620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0</xdr:row>
      <xdr:rowOff>104775</xdr:rowOff>
    </xdr:from>
    <xdr:to>
      <xdr:col>2</xdr:col>
      <xdr:colOff>708159</xdr:colOff>
      <xdr:row>0</xdr:row>
      <xdr:rowOff>571500</xdr:rowOff>
    </xdr:to>
    <xdr:pic>
      <xdr:nvPicPr>
        <xdr:cNvPr id="6" name="図 5" descr="\\LS-VL78F\share\kikaku\素材集\その他（ウェブフリー素材）\illust1805[1]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04775"/>
          <a:ext cx="622434" cy="466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9"/>
  <sheetViews>
    <sheetView tabSelected="1" zoomScaleNormal="100" workbookViewId="0">
      <selection activeCell="I7" sqref="I7"/>
    </sheetView>
  </sheetViews>
  <sheetFormatPr defaultRowHeight="13.5" x14ac:dyDescent="0.15"/>
  <cols>
    <col min="1" max="1" width="3.875" style="4" customWidth="1"/>
    <col min="2" max="2" width="10.25" style="4" customWidth="1"/>
    <col min="3" max="3" width="37.25" style="4" customWidth="1"/>
    <col min="4" max="4" width="5.75" style="4" customWidth="1"/>
    <col min="5" max="5" width="9" style="4" hidden="1" customWidth="1"/>
    <col min="6" max="6" width="13" style="4" customWidth="1"/>
    <col min="7" max="7" width="16.25" style="4" hidden="1" customWidth="1"/>
    <col min="8" max="8" width="17.125" style="4" hidden="1" customWidth="1"/>
    <col min="9" max="9" width="16.5" style="4" customWidth="1"/>
    <col min="10" max="10" width="5.75" style="4" customWidth="1"/>
    <col min="11" max="11" width="3.5" style="4" customWidth="1"/>
    <col min="12" max="16384" width="9" style="4"/>
  </cols>
  <sheetData>
    <row r="1" spans="1:11" ht="33" customHeight="1" x14ac:dyDescent="0.25">
      <c r="A1" s="26"/>
      <c r="B1" s="40" t="s">
        <v>40</v>
      </c>
      <c r="C1" s="40"/>
      <c r="D1" s="40"/>
      <c r="E1" s="40"/>
      <c r="F1" s="40"/>
      <c r="G1" s="40"/>
      <c r="H1" s="40"/>
      <c r="I1" s="40"/>
      <c r="J1" s="40"/>
      <c r="K1" s="26"/>
    </row>
    <row r="2" spans="1:11" x14ac:dyDescent="0.15">
      <c r="A2" s="26"/>
      <c r="B2" s="5"/>
      <c r="C2" s="6"/>
      <c r="D2" s="6"/>
      <c r="E2" s="6"/>
      <c r="F2" s="6"/>
      <c r="G2" s="6"/>
      <c r="H2" s="6"/>
      <c r="I2" s="6"/>
      <c r="J2" s="6"/>
      <c r="K2" s="26"/>
    </row>
    <row r="3" spans="1:11" ht="24" x14ac:dyDescent="0.15">
      <c r="A3" s="26"/>
      <c r="B3" s="52"/>
      <c r="C3" s="52"/>
      <c r="D3" s="52"/>
      <c r="E3" s="52"/>
      <c r="F3" s="52"/>
      <c r="G3" s="52"/>
      <c r="H3" s="52"/>
      <c r="I3" s="52"/>
      <c r="J3" s="52"/>
      <c r="K3" s="26"/>
    </row>
    <row r="4" spans="1:11" ht="9.75" customHeight="1" x14ac:dyDescent="0.15">
      <c r="A4" s="26"/>
      <c r="B4" s="6"/>
      <c r="C4" s="6"/>
      <c r="D4" s="6"/>
      <c r="E4" s="6"/>
      <c r="F4" s="6"/>
      <c r="G4" s="6"/>
      <c r="H4" s="6"/>
      <c r="I4" s="6"/>
      <c r="J4" s="6"/>
      <c r="K4" s="26"/>
    </row>
    <row r="5" spans="1:11" ht="85.5" customHeight="1" x14ac:dyDescent="0.15">
      <c r="A5" s="26"/>
      <c r="B5" s="37" t="s">
        <v>42</v>
      </c>
      <c r="C5" s="37"/>
      <c r="D5" s="37"/>
      <c r="E5" s="37"/>
      <c r="F5" s="37"/>
      <c r="G5" s="37"/>
      <c r="H5" s="37"/>
      <c r="I5" s="37"/>
      <c r="J5" s="37"/>
      <c r="K5" s="26"/>
    </row>
    <row r="6" spans="1:11" ht="4.5" customHeight="1" thickBot="1" x14ac:dyDescent="0.2">
      <c r="A6" s="26"/>
      <c r="B6" s="7"/>
      <c r="C6" s="7"/>
      <c r="D6" s="7"/>
      <c r="E6" s="7"/>
      <c r="F6" s="7"/>
      <c r="G6" s="7"/>
      <c r="H6" s="7"/>
      <c r="I6" s="7"/>
      <c r="J6" s="7"/>
      <c r="K6" s="26"/>
    </row>
    <row r="7" spans="1:11" ht="28.5" customHeight="1" thickTop="1" thickBot="1" x14ac:dyDescent="0.2">
      <c r="A7" s="26"/>
      <c r="B7" s="7"/>
      <c r="C7" s="7"/>
      <c r="D7" s="41" t="s">
        <v>37</v>
      </c>
      <c r="E7" s="42"/>
      <c r="F7" s="42"/>
      <c r="G7" s="7"/>
      <c r="H7" s="7"/>
      <c r="I7" s="1"/>
      <c r="J7" s="8" t="s">
        <v>38</v>
      </c>
      <c r="K7" s="26"/>
    </row>
    <row r="8" spans="1:11" ht="30" customHeight="1" thickTop="1" thickBot="1" x14ac:dyDescent="0.2">
      <c r="A8" s="26"/>
      <c r="B8" s="7"/>
      <c r="C8" s="7"/>
      <c r="D8" s="43" t="s">
        <v>36</v>
      </c>
      <c r="E8" s="44"/>
      <c r="F8" s="44"/>
      <c r="G8" s="9"/>
      <c r="H8" s="10"/>
      <c r="I8" s="1"/>
      <c r="J8" s="8" t="s">
        <v>0</v>
      </c>
      <c r="K8" s="26"/>
    </row>
    <row r="9" spans="1:11" ht="30" customHeight="1" thickTop="1" thickBot="1" x14ac:dyDescent="0.2">
      <c r="A9" s="26"/>
      <c r="B9" s="7" t="s">
        <v>14</v>
      </c>
      <c r="C9" s="7"/>
      <c r="D9" s="7"/>
      <c r="E9" s="7"/>
      <c r="F9" s="7"/>
      <c r="G9" s="7"/>
      <c r="H9" s="7"/>
      <c r="I9" s="7"/>
      <c r="J9" s="7"/>
      <c r="K9" s="26"/>
    </row>
    <row r="10" spans="1:11" ht="30" customHeight="1" x14ac:dyDescent="0.15">
      <c r="A10" s="26"/>
      <c r="B10" s="35" t="s">
        <v>26</v>
      </c>
      <c r="C10" s="36"/>
      <c r="D10" s="36"/>
      <c r="E10" s="11" t="s">
        <v>1</v>
      </c>
      <c r="F10" s="12" t="s">
        <v>39</v>
      </c>
      <c r="G10" s="13" t="s">
        <v>16</v>
      </c>
      <c r="H10" s="13" t="s">
        <v>8</v>
      </c>
      <c r="I10" s="14" t="s">
        <v>4</v>
      </c>
      <c r="J10" s="7"/>
      <c r="K10" s="26"/>
    </row>
    <row r="11" spans="1:11" ht="30" customHeight="1" thickBot="1" x14ac:dyDescent="0.2">
      <c r="A11" s="26"/>
      <c r="B11" s="48" t="s">
        <v>13</v>
      </c>
      <c r="C11" s="49"/>
      <c r="D11" s="50"/>
      <c r="E11" s="15">
        <v>2.5</v>
      </c>
      <c r="F11" s="2"/>
      <c r="G11" s="15">
        <f>ROUND(F11*2/60,2)</f>
        <v>0</v>
      </c>
      <c r="H11" s="15">
        <f>ROUNDDOWN(1*I8*G11*1.05,1)</f>
        <v>0</v>
      </c>
      <c r="I11" s="16">
        <f>ROUNDDOWN(E11*G11*I8*1.05,1)-H11</f>
        <v>0</v>
      </c>
      <c r="J11" s="7"/>
      <c r="K11" s="26"/>
    </row>
    <row r="12" spans="1:11" ht="11.25" customHeight="1" x14ac:dyDescent="0.15">
      <c r="A12" s="26"/>
      <c r="B12" s="7"/>
      <c r="C12" s="7"/>
      <c r="D12" s="7"/>
      <c r="E12" s="7"/>
      <c r="F12" s="7"/>
      <c r="G12" s="7"/>
      <c r="H12" s="7"/>
      <c r="I12" s="7"/>
      <c r="J12" s="7"/>
      <c r="K12" s="26"/>
    </row>
    <row r="13" spans="1:11" ht="30" customHeight="1" thickBot="1" x14ac:dyDescent="0.2">
      <c r="A13" s="26"/>
      <c r="B13" s="7" t="s">
        <v>15</v>
      </c>
      <c r="C13" s="7"/>
      <c r="D13" s="7"/>
      <c r="E13" s="7"/>
      <c r="F13" s="7"/>
      <c r="G13" s="7"/>
      <c r="H13" s="7"/>
      <c r="I13" s="7"/>
      <c r="J13" s="7"/>
      <c r="K13" s="26"/>
    </row>
    <row r="14" spans="1:11" ht="30" customHeight="1" x14ac:dyDescent="0.15">
      <c r="A14" s="26"/>
      <c r="B14" s="35" t="s">
        <v>27</v>
      </c>
      <c r="C14" s="36"/>
      <c r="D14" s="36"/>
      <c r="E14" s="11" t="s">
        <v>1</v>
      </c>
      <c r="F14" s="12" t="s">
        <v>39</v>
      </c>
      <c r="G14" s="13" t="s">
        <v>6</v>
      </c>
      <c r="H14" s="13" t="s">
        <v>8</v>
      </c>
      <c r="I14" s="14" t="s">
        <v>4</v>
      </c>
      <c r="J14" s="7"/>
      <c r="K14" s="26"/>
    </row>
    <row r="15" spans="1:11" ht="30" customHeight="1" x14ac:dyDescent="0.15">
      <c r="A15" s="26"/>
      <c r="B15" s="45" t="s">
        <v>2</v>
      </c>
      <c r="C15" s="46"/>
      <c r="D15" s="47"/>
      <c r="E15" s="17">
        <v>4</v>
      </c>
      <c r="F15" s="3"/>
      <c r="G15" s="18">
        <f t="shared" ref="G15:G18" si="0">ROUND(F15*2/60,2)</f>
        <v>0</v>
      </c>
      <c r="H15" s="18">
        <f>ROUNDDOWN(1*$I$8*G15*1.05,1)</f>
        <v>0</v>
      </c>
      <c r="I15" s="19">
        <f>ROUNDDOWN(E15*$I$8*G15*1.05,1)-H15</f>
        <v>0</v>
      </c>
      <c r="J15" s="7"/>
      <c r="K15" s="26"/>
    </row>
    <row r="16" spans="1:11" ht="30" customHeight="1" x14ac:dyDescent="0.15">
      <c r="A16" s="26"/>
      <c r="B16" s="45" t="s">
        <v>3</v>
      </c>
      <c r="C16" s="46"/>
      <c r="D16" s="47"/>
      <c r="E16" s="17">
        <v>4</v>
      </c>
      <c r="F16" s="3"/>
      <c r="G16" s="18">
        <f t="shared" si="0"/>
        <v>0</v>
      </c>
      <c r="H16" s="18">
        <f>ROUNDDOWN(1*$I$8*G16*1.05,1)</f>
        <v>0</v>
      </c>
      <c r="I16" s="19">
        <f>ROUNDDOWN(E16*$I$8*G16*1.05,1)-H16</f>
        <v>0</v>
      </c>
      <c r="J16" s="7"/>
      <c r="K16" s="26"/>
    </row>
    <row r="17" spans="1:11" ht="30" customHeight="1" x14ac:dyDescent="0.15">
      <c r="A17" s="26"/>
      <c r="B17" s="45" t="s">
        <v>41</v>
      </c>
      <c r="C17" s="46"/>
      <c r="D17" s="47"/>
      <c r="E17" s="17">
        <v>2</v>
      </c>
      <c r="F17" s="3"/>
      <c r="G17" s="18">
        <f t="shared" si="0"/>
        <v>0</v>
      </c>
      <c r="H17" s="18">
        <f>ROUNDDOWN(1*$I$8*G17*1.05,1)</f>
        <v>0</v>
      </c>
      <c r="I17" s="19">
        <f>ROUNDDOWN(E17*$I$8*G17*1.05,1)-H17</f>
        <v>0</v>
      </c>
      <c r="J17" s="7"/>
      <c r="K17" s="26"/>
    </row>
    <row r="18" spans="1:11" ht="30" customHeight="1" x14ac:dyDescent="0.15">
      <c r="A18" s="26"/>
      <c r="B18" s="45" t="s">
        <v>11</v>
      </c>
      <c r="C18" s="46"/>
      <c r="D18" s="47"/>
      <c r="E18" s="17">
        <v>7</v>
      </c>
      <c r="F18" s="3"/>
      <c r="G18" s="18">
        <f t="shared" si="0"/>
        <v>0</v>
      </c>
      <c r="H18" s="18">
        <f>ROUNDDOWN(1*$I$8*G18*1.05,1)</f>
        <v>0</v>
      </c>
      <c r="I18" s="19">
        <f>ROUNDDOWN(E18*$I$8*G18*1.05,1)-H18</f>
        <v>0</v>
      </c>
      <c r="J18" s="7"/>
      <c r="K18" s="26"/>
    </row>
    <row r="19" spans="1:11" ht="30" customHeight="1" thickBot="1" x14ac:dyDescent="0.2">
      <c r="A19" s="26"/>
      <c r="B19" s="48" t="s">
        <v>5</v>
      </c>
      <c r="C19" s="49"/>
      <c r="D19" s="50"/>
      <c r="E19" s="15"/>
      <c r="F19" s="20">
        <f>SUM(F15:F18)</f>
        <v>0</v>
      </c>
      <c r="G19" s="15">
        <f>SUM(G15:G18)</f>
        <v>0</v>
      </c>
      <c r="H19" s="15"/>
      <c r="I19" s="16">
        <f>SUM(I15:I18)</f>
        <v>0</v>
      </c>
      <c r="J19" s="7"/>
      <c r="K19" s="26"/>
    </row>
    <row r="20" spans="1:11" ht="11.25" customHeight="1" thickBot="1" x14ac:dyDescent="0.2">
      <c r="A20" s="26"/>
      <c r="B20" s="7"/>
      <c r="C20" s="7"/>
      <c r="D20" s="7"/>
      <c r="E20" s="7"/>
      <c r="F20" s="7"/>
      <c r="G20" s="7"/>
      <c r="H20" s="7"/>
      <c r="I20" s="7"/>
      <c r="J20" s="7"/>
      <c r="K20" s="26"/>
    </row>
    <row r="21" spans="1:11" ht="30" customHeight="1" thickTop="1" thickBot="1" x14ac:dyDescent="0.2">
      <c r="A21" s="26"/>
      <c r="B21" s="38" t="s">
        <v>28</v>
      </c>
      <c r="C21" s="38"/>
      <c r="D21" s="38"/>
      <c r="E21" s="38"/>
      <c r="F21" s="38"/>
      <c r="G21" s="38"/>
      <c r="H21" s="51"/>
      <c r="I21" s="33" t="str">
        <f>IF(I19=0,"",I19-I11)</f>
        <v/>
      </c>
      <c r="J21" s="21" t="s">
        <v>7</v>
      </c>
      <c r="K21" s="26"/>
    </row>
    <row r="22" spans="1:11" ht="11.25" customHeight="1" thickTop="1" thickBot="1" x14ac:dyDescent="0.2">
      <c r="A22" s="26"/>
      <c r="B22" s="7"/>
      <c r="C22" s="7"/>
      <c r="D22" s="7"/>
      <c r="E22" s="7"/>
      <c r="F22" s="7"/>
      <c r="G22" s="7"/>
      <c r="H22" s="7"/>
      <c r="I22" s="22"/>
      <c r="J22" s="23"/>
      <c r="K22" s="26"/>
    </row>
    <row r="23" spans="1:11" ht="30" customHeight="1" thickTop="1" thickBot="1" x14ac:dyDescent="0.2">
      <c r="A23" s="26"/>
      <c r="B23" s="7" t="s">
        <v>29</v>
      </c>
      <c r="C23" s="7"/>
      <c r="D23" s="7"/>
      <c r="E23" s="7"/>
      <c r="F23" s="7"/>
      <c r="G23" s="7"/>
      <c r="H23" s="7"/>
      <c r="I23" s="34" t="str">
        <f>IF(I21="","",I21*30)</f>
        <v/>
      </c>
      <c r="J23" s="21" t="s">
        <v>7</v>
      </c>
      <c r="K23" s="26"/>
    </row>
    <row r="24" spans="1:11" ht="18.75" customHeight="1" thickTop="1" x14ac:dyDescent="0.15">
      <c r="A24" s="26"/>
      <c r="B24" s="7"/>
      <c r="C24" s="7"/>
      <c r="D24" s="7"/>
      <c r="E24" s="7"/>
      <c r="F24" s="7"/>
      <c r="G24" s="7"/>
      <c r="H24" s="7"/>
      <c r="I24" s="7"/>
      <c r="J24" s="7"/>
      <c r="K24" s="26"/>
    </row>
    <row r="25" spans="1:11" ht="24.75" customHeight="1" x14ac:dyDescent="0.15">
      <c r="A25" s="26"/>
      <c r="B25" s="7"/>
      <c r="C25" s="7" t="s">
        <v>20</v>
      </c>
      <c r="D25" s="24" t="s">
        <v>9</v>
      </c>
      <c r="E25" s="7"/>
      <c r="F25" s="25" t="str">
        <f>IF(I23="","",ROUNDDOWN($I$23/141,1))</f>
        <v/>
      </c>
      <c r="G25" s="7"/>
      <c r="H25" s="7"/>
      <c r="I25" s="7" t="s">
        <v>17</v>
      </c>
      <c r="J25" s="7"/>
      <c r="K25" s="26"/>
    </row>
    <row r="26" spans="1:11" ht="24.75" customHeight="1" x14ac:dyDescent="0.15">
      <c r="A26" s="26"/>
      <c r="B26" s="7"/>
      <c r="C26" s="7" t="s">
        <v>18</v>
      </c>
      <c r="D26" s="24" t="s">
        <v>9</v>
      </c>
      <c r="E26" s="7"/>
      <c r="F26" s="25" t="str">
        <f>IF(I23="","",ROUNDDOWN($I$23/252,1))</f>
        <v/>
      </c>
      <c r="G26" s="7"/>
      <c r="H26" s="7"/>
      <c r="I26" s="7" t="s">
        <v>12</v>
      </c>
      <c r="J26" s="7"/>
      <c r="K26" s="26"/>
    </row>
    <row r="27" spans="1:11" ht="24.75" customHeight="1" x14ac:dyDescent="0.15">
      <c r="A27" s="26"/>
      <c r="B27" s="7"/>
      <c r="C27" s="7" t="s">
        <v>19</v>
      </c>
      <c r="D27" s="24" t="s">
        <v>9</v>
      </c>
      <c r="E27" s="7"/>
      <c r="F27" s="25" t="str">
        <f>IF(I23="","",ROUNDDOWN($I$23/334,1))</f>
        <v/>
      </c>
      <c r="G27" s="7"/>
      <c r="H27" s="7"/>
      <c r="I27" s="7" t="s">
        <v>10</v>
      </c>
      <c r="J27" s="7"/>
      <c r="K27" s="26"/>
    </row>
    <row r="28" spans="1:11" ht="18.75" customHeight="1" x14ac:dyDescent="0.15">
      <c r="A28" s="26"/>
      <c r="B28" s="37"/>
      <c r="C28" s="37"/>
      <c r="D28" s="37"/>
      <c r="E28" s="37"/>
      <c r="F28" s="37"/>
      <c r="G28" s="37"/>
      <c r="H28" s="37"/>
      <c r="I28" s="37"/>
      <c r="J28" s="37"/>
      <c r="K28" s="26"/>
    </row>
    <row r="29" spans="1:11" ht="18.75" customHeight="1" x14ac:dyDescent="0.15">
      <c r="A29" s="26"/>
      <c r="B29" s="38" t="s">
        <v>31</v>
      </c>
      <c r="C29" s="38"/>
      <c r="D29" s="38"/>
      <c r="E29" s="38"/>
      <c r="F29" s="38"/>
      <c r="G29" s="38"/>
      <c r="H29" s="38"/>
      <c r="I29" s="38"/>
      <c r="J29" s="7"/>
      <c r="K29" s="26"/>
    </row>
    <row r="30" spans="1:11" ht="18.75" customHeight="1" x14ac:dyDescent="0.15">
      <c r="A30" s="26"/>
      <c r="B30" s="7"/>
      <c r="C30" s="7"/>
      <c r="D30" s="7"/>
      <c r="E30" s="7"/>
      <c r="F30" s="7"/>
      <c r="G30" s="7"/>
      <c r="H30" s="7"/>
      <c r="I30" s="7"/>
      <c r="J30" s="7"/>
      <c r="K30" s="26"/>
    </row>
    <row r="31" spans="1:11" ht="18.75" x14ac:dyDescent="0.15">
      <c r="A31" s="26"/>
      <c r="B31" s="7" t="str">
        <f>IF($I$17=0,"",B38)</f>
        <v/>
      </c>
      <c r="C31" s="26"/>
      <c r="D31" s="26"/>
      <c r="E31" s="39"/>
      <c r="F31" s="39"/>
      <c r="G31" s="26"/>
      <c r="H31" s="26"/>
      <c r="I31" s="27" t="str">
        <f>IF($I$17=0,"",I38)</f>
        <v/>
      </c>
      <c r="J31" s="7" t="str">
        <f>IF($I$17=0,"",J23)</f>
        <v/>
      </c>
      <c r="K31" s="26"/>
    </row>
    <row r="32" spans="1:11" x14ac:dyDescent="0.1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ht="25.5" customHeight="1" x14ac:dyDescent="0.15">
      <c r="A33" s="26"/>
      <c r="B33" s="26"/>
      <c r="C33" s="7" t="str">
        <f t="shared" ref="C33:D35" si="1">IF($I$17=0,"",C25)</f>
        <v/>
      </c>
      <c r="D33" s="24" t="str">
        <f t="shared" si="1"/>
        <v/>
      </c>
      <c r="E33" s="6"/>
      <c r="F33" s="28" t="str">
        <f>IF($I$17=0,"",ROUNDDOWN($I$31/141,1))</f>
        <v/>
      </c>
      <c r="G33" s="26"/>
      <c r="H33" s="26"/>
      <c r="I33" s="6" t="str">
        <f>IF($I$17=0,"",I25)</f>
        <v/>
      </c>
      <c r="J33" s="26"/>
      <c r="K33" s="26"/>
    </row>
    <row r="34" spans="1:11" ht="25.5" customHeight="1" x14ac:dyDescent="0.15">
      <c r="A34" s="26"/>
      <c r="B34" s="26"/>
      <c r="C34" s="7" t="str">
        <f t="shared" si="1"/>
        <v/>
      </c>
      <c r="D34" s="24" t="str">
        <f t="shared" si="1"/>
        <v/>
      </c>
      <c r="E34" s="6"/>
      <c r="F34" s="28" t="str">
        <f>IF($I$17=0,"",ROUNDDOWN($I$31/252,1))</f>
        <v/>
      </c>
      <c r="G34" s="26"/>
      <c r="H34" s="26"/>
      <c r="I34" s="6" t="str">
        <f>IF($I$17=0,"",I26)</f>
        <v/>
      </c>
      <c r="J34" s="26"/>
      <c r="K34" s="26"/>
    </row>
    <row r="35" spans="1:11" ht="25.5" customHeight="1" x14ac:dyDescent="0.15">
      <c r="A35" s="26"/>
      <c r="B35" s="26"/>
      <c r="C35" s="7" t="str">
        <f t="shared" si="1"/>
        <v/>
      </c>
      <c r="D35" s="24" t="str">
        <f t="shared" si="1"/>
        <v/>
      </c>
      <c r="E35" s="6"/>
      <c r="F35" s="28" t="str">
        <f>IF($I$17=0,"",ROUNDDOWN($I$31/334,1))</f>
        <v/>
      </c>
      <c r="G35" s="26"/>
      <c r="H35" s="26"/>
      <c r="I35" s="6" t="str">
        <f>IF($I$17=0,"",I27)</f>
        <v/>
      </c>
      <c r="J35" s="26"/>
      <c r="K35" s="26"/>
    </row>
    <row r="36" spans="1:11" ht="29.25" customHeight="1" x14ac:dyDescent="0.15">
      <c r="A36" s="26"/>
      <c r="B36" s="7" t="str">
        <f>IF($I$17=0,"",B39)</f>
        <v/>
      </c>
      <c r="C36" s="26"/>
      <c r="D36" s="26"/>
      <c r="E36" s="26"/>
      <c r="F36" s="26"/>
      <c r="G36" s="26"/>
      <c r="H36" s="26"/>
      <c r="I36" s="26"/>
      <c r="J36" s="26"/>
      <c r="K36" s="26"/>
    </row>
    <row r="37" spans="1:11" ht="9.75" customHeight="1" x14ac:dyDescent="0.1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 ht="17.25" hidden="1" customHeight="1" thickTop="1" thickBot="1" x14ac:dyDescent="0.2">
      <c r="B38" s="4" t="s">
        <v>25</v>
      </c>
      <c r="G38" s="29" t="s">
        <v>24</v>
      </c>
      <c r="H38" s="30" t="e">
        <f>VLOOKUP(#REF!,#REF!,4,FALSE)*2</f>
        <v>#REF!</v>
      </c>
      <c r="I38" s="31">
        <f>(ROUNDDOWN((E16-1)*$I$8*I7*2/14.6*1.05,1)-I11)*30</f>
        <v>0</v>
      </c>
      <c r="J38" s="32" t="s">
        <v>7</v>
      </c>
    </row>
    <row r="39" spans="1:11" ht="17.25" hidden="1" customHeight="1" thickTop="1" x14ac:dyDescent="0.15">
      <c r="B39" s="4" t="s">
        <v>30</v>
      </c>
    </row>
    <row r="40" spans="1:11" ht="17.25" hidden="1" customHeight="1" x14ac:dyDescent="0.15"/>
    <row r="41" spans="1:11" hidden="1" x14ac:dyDescent="0.15"/>
    <row r="42" spans="1:11" hidden="1" x14ac:dyDescent="0.15"/>
    <row r="43" spans="1:11" hidden="1" x14ac:dyDescent="0.15"/>
    <row r="44" spans="1:11" hidden="1" x14ac:dyDescent="0.15">
      <c r="B44" s="4" t="s">
        <v>35</v>
      </c>
    </row>
    <row r="45" spans="1:11" hidden="1" x14ac:dyDescent="0.15"/>
    <row r="46" spans="1:11" hidden="1" x14ac:dyDescent="0.15">
      <c r="B46" s="4" t="s">
        <v>21</v>
      </c>
      <c r="C46" s="4" t="s">
        <v>23</v>
      </c>
    </row>
    <row r="47" spans="1:11" hidden="1" x14ac:dyDescent="0.15">
      <c r="B47" s="4" t="s">
        <v>22</v>
      </c>
      <c r="C47" s="4" t="s">
        <v>32</v>
      </c>
    </row>
    <row r="48" spans="1:11" hidden="1" x14ac:dyDescent="0.15">
      <c r="C48" s="4" t="s">
        <v>33</v>
      </c>
    </row>
    <row r="49" spans="3:3" hidden="1" x14ac:dyDescent="0.15">
      <c r="C49" s="4" t="s">
        <v>34</v>
      </c>
    </row>
  </sheetData>
  <sheetProtection password="CCDB" sheet="1" objects="1" scenarios="1" selectLockedCells="1"/>
  <mergeCells count="17">
    <mergeCell ref="B11:D11"/>
    <mergeCell ref="B14:D14"/>
    <mergeCell ref="B28:J28"/>
    <mergeCell ref="B29:I29"/>
    <mergeCell ref="E31:F31"/>
    <mergeCell ref="B1:J1"/>
    <mergeCell ref="D7:F7"/>
    <mergeCell ref="D8:F8"/>
    <mergeCell ref="B15:D15"/>
    <mergeCell ref="B16:D16"/>
    <mergeCell ref="B17:D17"/>
    <mergeCell ref="B18:D18"/>
    <mergeCell ref="B19:D19"/>
    <mergeCell ref="B21:H21"/>
    <mergeCell ref="B3:J3"/>
    <mergeCell ref="B5:J5"/>
    <mergeCell ref="B10:D10"/>
  </mergeCells>
  <phoneticPr fontId="7"/>
  <printOptions horizontalCentered="1"/>
  <pageMargins left="0.70866141732283472" right="0.35433070866141736" top="0.65" bottom="0.23622047244094491" header="0.45" footer="0.19685039370078741"/>
  <pageSetup paperSize="9" scale="90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3.5" x14ac:dyDescent="0.15"/>
  <cols>
    <col min="1" max="1" width="31.375" customWidth="1"/>
    <col min="3" max="3" width="19.75" customWidth="1"/>
  </cols>
  <sheetData>
    <row r="1" ht="117.75" customHeight="1" x14ac:dyDescent="0.15"/>
  </sheetData>
  <sheetProtection selectLockedCells="1"/>
  <phoneticPr fontId="7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チェックシート</vt:lpstr>
      <vt:lpstr>図</vt:lpstr>
      <vt:lpstr>チェックシート!Print_Area</vt:lpstr>
      <vt:lpstr>チェックシート!taroikka</vt:lpstr>
      <vt:lpstr>なし</vt:lpstr>
      <vt:lpstr>図形一家</vt:lpstr>
      <vt:lpstr>チェックシート!太郎さん一家</vt:lpstr>
      <vt:lpstr>チェックシート!函館太郎一家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201user</dc:creator>
  <cp:lastModifiedBy>環境総務課　</cp:lastModifiedBy>
  <cp:lastPrinted>2016-07-21T06:23:11Z</cp:lastPrinted>
  <dcterms:created xsi:type="dcterms:W3CDTF">2013-06-23T06:59:12Z</dcterms:created>
  <dcterms:modified xsi:type="dcterms:W3CDTF">2016-07-21T06:23:56Z</dcterms:modified>
</cp:coreProperties>
</file>