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資金収支27" sheetId="3" r:id="rId1"/>
    <sheet name="活動計算27" sheetId="2" r:id="rId2"/>
    <sheet name="貸借27 " sheetId="4" r:id="rId3"/>
  </sheets>
  <definedNames>
    <definedName name="_xlnm.Print_Area" localSheetId="1">活動計算27!$A$1:$N$115</definedName>
    <definedName name="_xlnm.Print_Area" localSheetId="0">資金収支27!$A$1:$N$109</definedName>
    <definedName name="_xlnm.Print_Area" localSheetId="2">'貸借27 '!$A$2:$P$39</definedName>
  </definedNames>
  <calcPr calcId="152511"/>
</workbook>
</file>

<file path=xl/calcChain.xml><?xml version="1.0" encoding="utf-8"?>
<calcChain xmlns="http://schemas.openxmlformats.org/spreadsheetml/2006/main">
  <c r="O37" i="4" l="1"/>
  <c r="O34" i="4"/>
  <c r="H33" i="4"/>
  <c r="N32" i="4"/>
  <c r="L32" i="4"/>
  <c r="J32" i="4"/>
  <c r="O32" i="4" s="1"/>
  <c r="H32" i="4"/>
  <c r="H31" i="4"/>
  <c r="O30" i="4"/>
  <c r="H30" i="4"/>
  <c r="O29" i="4"/>
  <c r="H29" i="4"/>
  <c r="M28" i="4"/>
  <c r="L28" i="4"/>
  <c r="K28" i="4"/>
  <c r="K32" i="4" s="1"/>
  <c r="H28" i="4"/>
  <c r="H27" i="4"/>
  <c r="H26" i="4"/>
  <c r="H25" i="4"/>
  <c r="G24" i="4"/>
  <c r="F24" i="4"/>
  <c r="E24" i="4"/>
  <c r="D24" i="4"/>
  <c r="C24" i="4"/>
  <c r="H24" i="4" s="1"/>
  <c r="H23" i="4"/>
  <c r="H22" i="4"/>
  <c r="O21" i="4"/>
  <c r="H21" i="4"/>
  <c r="G21" i="4"/>
  <c r="F21" i="4"/>
  <c r="F20" i="4" s="1"/>
  <c r="E21" i="4"/>
  <c r="D21" i="4"/>
  <c r="D20" i="4" s="1"/>
  <c r="C21" i="4"/>
  <c r="O20" i="4"/>
  <c r="G20" i="4"/>
  <c r="E20" i="4"/>
  <c r="C20" i="4"/>
  <c r="O19" i="4"/>
  <c r="O18" i="4"/>
  <c r="O17" i="4"/>
  <c r="O16" i="4"/>
  <c r="M16" i="4"/>
  <c r="L16" i="4"/>
  <c r="K16" i="4"/>
  <c r="J16" i="4"/>
  <c r="O15" i="4"/>
  <c r="O14" i="4"/>
  <c r="O9" i="4" s="1"/>
  <c r="O13" i="4"/>
  <c r="H13" i="4"/>
  <c r="O12" i="4"/>
  <c r="H12" i="4"/>
  <c r="H11" i="4"/>
  <c r="H10" i="4"/>
  <c r="H9" i="4" s="1"/>
  <c r="N9" i="4"/>
  <c r="N26" i="4" s="1"/>
  <c r="N38" i="4" s="1"/>
  <c r="M9" i="4"/>
  <c r="M26" i="4" s="1"/>
  <c r="M38" i="4" s="1"/>
  <c r="L9" i="4"/>
  <c r="L26" i="4" s="1"/>
  <c r="L38" i="4" s="1"/>
  <c r="K9" i="4"/>
  <c r="K26" i="4" s="1"/>
  <c r="K38" i="4" s="1"/>
  <c r="J9" i="4"/>
  <c r="J26" i="4" s="1"/>
  <c r="G9" i="4"/>
  <c r="G38" i="4" s="1"/>
  <c r="F9" i="4"/>
  <c r="F38" i="4" s="1"/>
  <c r="E9" i="4"/>
  <c r="E38" i="4" s="1"/>
  <c r="D9" i="4"/>
  <c r="D38" i="4" s="1"/>
  <c r="C9" i="4"/>
  <c r="C38" i="4" s="1"/>
  <c r="M108" i="3"/>
  <c r="L100" i="3"/>
  <c r="K100" i="3"/>
  <c r="J100" i="3"/>
  <c r="I100" i="3"/>
  <c r="H100" i="3"/>
  <c r="G100" i="3"/>
  <c r="M97" i="3"/>
  <c r="M96" i="3"/>
  <c r="L95" i="3"/>
  <c r="L101" i="3" s="1"/>
  <c r="K95" i="3"/>
  <c r="K101" i="3" s="1"/>
  <c r="J95" i="3"/>
  <c r="J101" i="3" s="1"/>
  <c r="I95" i="3"/>
  <c r="I101" i="3" s="1"/>
  <c r="I105" i="3" s="1"/>
  <c r="M105" i="3" s="1"/>
  <c r="H95" i="3"/>
  <c r="H101" i="3" s="1"/>
  <c r="G95" i="3"/>
  <c r="G101" i="3" s="1"/>
  <c r="M93" i="3"/>
  <c r="M92" i="3"/>
  <c r="L89" i="3"/>
  <c r="K89" i="3"/>
  <c r="J89" i="3"/>
  <c r="J90" i="3" s="1"/>
  <c r="H89" i="3"/>
  <c r="G89" i="3"/>
  <c r="M88" i="3"/>
  <c r="M87" i="3"/>
  <c r="L85" i="3"/>
  <c r="L86" i="3" s="1"/>
  <c r="L90" i="3" s="1"/>
  <c r="K85" i="3"/>
  <c r="K86" i="3" s="1"/>
  <c r="K90" i="3" s="1"/>
  <c r="J85" i="3"/>
  <c r="I85" i="3"/>
  <c r="I86" i="3" s="1"/>
  <c r="H85" i="3"/>
  <c r="H90" i="3" s="1"/>
  <c r="G85" i="3"/>
  <c r="G90" i="3" s="1"/>
  <c r="M81" i="3"/>
  <c r="M79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L48" i="3"/>
  <c r="K48" i="3"/>
  <c r="J48" i="3"/>
  <c r="I48" i="3"/>
  <c r="H48" i="3"/>
  <c r="G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L31" i="3"/>
  <c r="K31" i="3"/>
  <c r="J31" i="3"/>
  <c r="I31" i="3"/>
  <c r="H31" i="3"/>
  <c r="G31" i="3"/>
  <c r="M31" i="3" s="1"/>
  <c r="M30" i="3"/>
  <c r="M29" i="3"/>
  <c r="M28" i="3"/>
  <c r="M27" i="3"/>
  <c r="M26" i="3"/>
  <c r="M25" i="3"/>
  <c r="L24" i="3"/>
  <c r="K24" i="3"/>
  <c r="K77" i="3" s="1"/>
  <c r="J24" i="3"/>
  <c r="I24" i="3"/>
  <c r="H24" i="3"/>
  <c r="G24" i="3"/>
  <c r="G77" i="3" s="1"/>
  <c r="M22" i="3"/>
  <c r="M21" i="3"/>
  <c r="M20" i="3"/>
  <c r="L19" i="3"/>
  <c r="K19" i="3"/>
  <c r="J19" i="3"/>
  <c r="I19" i="3"/>
  <c r="H19" i="3"/>
  <c r="G19" i="3"/>
  <c r="M18" i="3"/>
  <c r="M17" i="3"/>
  <c r="M16" i="3"/>
  <c r="M15" i="3"/>
  <c r="L14" i="3"/>
  <c r="K14" i="3"/>
  <c r="J14" i="3"/>
  <c r="I14" i="3"/>
  <c r="H14" i="3"/>
  <c r="G14" i="3"/>
  <c r="M14" i="3" s="1"/>
  <c r="M13" i="3"/>
  <c r="M12" i="3"/>
  <c r="L10" i="3"/>
  <c r="L9" i="3" s="1"/>
  <c r="L8" i="3" s="1"/>
  <c r="K9" i="3"/>
  <c r="J9" i="3"/>
  <c r="I9" i="3"/>
  <c r="I8" i="3" s="1"/>
  <c r="H9" i="3"/>
  <c r="H8" i="3" s="1"/>
  <c r="H23" i="3" s="1"/>
  <c r="J8" i="3"/>
  <c r="M7" i="3"/>
  <c r="M6" i="3"/>
  <c r="L5" i="3"/>
  <c r="K5" i="3"/>
  <c r="J5" i="3"/>
  <c r="J23" i="3" s="1"/>
  <c r="I5" i="3"/>
  <c r="H5" i="3"/>
  <c r="G5" i="3"/>
  <c r="M109" i="2"/>
  <c r="L107" i="2"/>
  <c r="L106" i="2"/>
  <c r="K106" i="2"/>
  <c r="J106" i="2"/>
  <c r="J107" i="2" s="1"/>
  <c r="I106" i="2"/>
  <c r="H106" i="2"/>
  <c r="G106" i="2"/>
  <c r="M104" i="2"/>
  <c r="L101" i="2"/>
  <c r="K101" i="2"/>
  <c r="J101" i="2"/>
  <c r="I101" i="2"/>
  <c r="I107" i="2" s="1"/>
  <c r="H101" i="2"/>
  <c r="H107" i="2" s="1"/>
  <c r="G101" i="2"/>
  <c r="M99" i="2"/>
  <c r="M95" i="2"/>
  <c r="M93" i="2"/>
  <c r="L90" i="2"/>
  <c r="K90" i="2"/>
  <c r="J90" i="2"/>
  <c r="I90" i="2"/>
  <c r="H90" i="2"/>
  <c r="G90" i="2"/>
  <c r="M89" i="2"/>
  <c r="M88" i="2"/>
  <c r="L87" i="2"/>
  <c r="L91" i="2" s="1"/>
  <c r="K87" i="2"/>
  <c r="K91" i="2" s="1"/>
  <c r="J87" i="2"/>
  <c r="J91" i="2" s="1"/>
  <c r="M86" i="2"/>
  <c r="M85" i="2"/>
  <c r="M84" i="2"/>
  <c r="M83" i="2"/>
  <c r="J82" i="2"/>
  <c r="I82" i="2"/>
  <c r="I87" i="2" s="1"/>
  <c r="I91" i="2" s="1"/>
  <c r="H82" i="2"/>
  <c r="H87" i="2" s="1"/>
  <c r="H91" i="2" s="1"/>
  <c r="G82" i="2"/>
  <c r="G87" i="2" s="1"/>
  <c r="M81" i="2"/>
  <c r="M80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L49" i="2"/>
  <c r="K49" i="2"/>
  <c r="J49" i="2"/>
  <c r="I49" i="2"/>
  <c r="H49" i="2"/>
  <c r="G49" i="2"/>
  <c r="M49" i="2" s="1"/>
  <c r="M48" i="2"/>
  <c r="M47" i="2"/>
  <c r="M46" i="2"/>
  <c r="M45" i="2"/>
  <c r="M44" i="2"/>
  <c r="M43" i="2"/>
  <c r="M42" i="2"/>
  <c r="M41" i="2"/>
  <c r="M40" i="2"/>
  <c r="M39" i="2"/>
  <c r="M38" i="2"/>
  <c r="M37" i="2"/>
  <c r="M35" i="2"/>
  <c r="M34" i="2"/>
  <c r="M33" i="2"/>
  <c r="M32" i="2"/>
  <c r="M31" i="2"/>
  <c r="L30" i="2"/>
  <c r="K30" i="2"/>
  <c r="J30" i="2"/>
  <c r="I30" i="2"/>
  <c r="H30" i="2"/>
  <c r="G30" i="2"/>
  <c r="M29" i="2"/>
  <c r="M28" i="2"/>
  <c r="M27" i="2"/>
  <c r="M26" i="2"/>
  <c r="M25" i="2"/>
  <c r="M24" i="2"/>
  <c r="L23" i="2"/>
  <c r="K23" i="2"/>
  <c r="J23" i="2"/>
  <c r="J78" i="2" s="1"/>
  <c r="I23" i="2"/>
  <c r="H23" i="2"/>
  <c r="G23" i="2"/>
  <c r="K22" i="2"/>
  <c r="M21" i="2"/>
  <c r="M19" i="2"/>
  <c r="M18" i="2"/>
  <c r="M17" i="2"/>
  <c r="L16" i="2"/>
  <c r="K16" i="2"/>
  <c r="J16" i="2"/>
  <c r="I16" i="2"/>
  <c r="H16" i="2"/>
  <c r="G16" i="2"/>
  <c r="M15" i="2"/>
  <c r="M14" i="2"/>
  <c r="M13" i="2"/>
  <c r="M12" i="2"/>
  <c r="K11" i="2"/>
  <c r="J11" i="2"/>
  <c r="I11" i="2"/>
  <c r="G11" i="2"/>
  <c r="G10" i="2" s="1"/>
  <c r="L10" i="2"/>
  <c r="L22" i="2" s="1"/>
  <c r="K10" i="2"/>
  <c r="J10" i="2"/>
  <c r="I10" i="2"/>
  <c r="H10" i="2"/>
  <c r="M9" i="2"/>
  <c r="M8" i="2"/>
  <c r="L7" i="2"/>
  <c r="K7" i="2"/>
  <c r="J7" i="2"/>
  <c r="J22" i="2" s="1"/>
  <c r="J79" i="2" s="1"/>
  <c r="J92" i="2" s="1"/>
  <c r="I7" i="2"/>
  <c r="H7" i="2"/>
  <c r="H22" i="2" s="1"/>
  <c r="G7" i="2"/>
  <c r="G22" i="2" s="1"/>
  <c r="J108" i="2" l="1"/>
  <c r="J110" i="2" s="1"/>
  <c r="J115" i="2" s="1"/>
  <c r="M23" i="2"/>
  <c r="G78" i="2"/>
  <c r="G79" i="2" s="1"/>
  <c r="K78" i="2"/>
  <c r="M90" i="2"/>
  <c r="M106" i="2"/>
  <c r="H79" i="2"/>
  <c r="H92" i="2" s="1"/>
  <c r="H108" i="2" s="1"/>
  <c r="H110" i="2" s="1"/>
  <c r="H115" i="2" s="1"/>
  <c r="M10" i="2"/>
  <c r="M16" i="2"/>
  <c r="H78" i="2"/>
  <c r="L78" i="2"/>
  <c r="L79" i="2" s="1"/>
  <c r="L92" i="2" s="1"/>
  <c r="L108" i="2" s="1"/>
  <c r="L110" i="2" s="1"/>
  <c r="L115" i="2" s="1"/>
  <c r="G107" i="2"/>
  <c r="K107" i="2"/>
  <c r="I22" i="2"/>
  <c r="I78" i="2"/>
  <c r="G11" i="3"/>
  <c r="G10" i="3" s="1"/>
  <c r="M19" i="3"/>
  <c r="I77" i="3"/>
  <c r="I78" i="3" s="1"/>
  <c r="M101" i="3"/>
  <c r="M100" i="3"/>
  <c r="I23" i="3"/>
  <c r="J77" i="3"/>
  <c r="J78" i="3" s="1"/>
  <c r="J106" i="3" s="1"/>
  <c r="J109" i="3" s="1"/>
  <c r="H77" i="3"/>
  <c r="H78" i="3" s="1"/>
  <c r="H106" i="3" s="1"/>
  <c r="H109" i="3" s="1"/>
  <c r="L77" i="3"/>
  <c r="L78" i="3" s="1"/>
  <c r="L106" i="3" s="1"/>
  <c r="L109" i="3" s="1"/>
  <c r="M11" i="3"/>
  <c r="I106" i="3"/>
  <c r="I109" i="3" s="1"/>
  <c r="O26" i="4"/>
  <c r="J38" i="4"/>
  <c r="O38" i="4" s="1"/>
  <c r="M5" i="3"/>
  <c r="K23" i="3"/>
  <c r="K78" i="3" s="1"/>
  <c r="K106" i="3" s="1"/>
  <c r="K109" i="3" s="1"/>
  <c r="K8" i="3"/>
  <c r="M48" i="3"/>
  <c r="M86" i="3"/>
  <c r="I89" i="3"/>
  <c r="M89" i="3" s="1"/>
  <c r="H38" i="4"/>
  <c r="H20" i="4"/>
  <c r="M95" i="3"/>
  <c r="M24" i="3"/>
  <c r="M85" i="3"/>
  <c r="O28" i="4"/>
  <c r="M22" i="2"/>
  <c r="G91" i="2"/>
  <c r="M91" i="2" s="1"/>
  <c r="M87" i="2"/>
  <c r="K79" i="2"/>
  <c r="K92" i="2" s="1"/>
  <c r="K108" i="2" s="1"/>
  <c r="K110" i="2" s="1"/>
  <c r="K115" i="2" s="1"/>
  <c r="M7" i="2"/>
  <c r="M11" i="2"/>
  <c r="M30" i="2"/>
  <c r="M82" i="2"/>
  <c r="M101" i="2"/>
  <c r="I79" i="2" l="1"/>
  <c r="I92" i="2" s="1"/>
  <c r="I108" i="2" s="1"/>
  <c r="I110" i="2" s="1"/>
  <c r="I115" i="2" s="1"/>
  <c r="M78" i="2"/>
  <c r="M107" i="2"/>
  <c r="M77" i="3"/>
  <c r="M10" i="3"/>
  <c r="M9" i="3" s="1"/>
  <c r="G9" i="3"/>
  <c r="G8" i="3" s="1"/>
  <c r="I90" i="3"/>
  <c r="M90" i="3" s="1"/>
  <c r="M79" i="2"/>
  <c r="G92" i="2"/>
  <c r="M8" i="3" l="1"/>
  <c r="G23" i="3"/>
  <c r="G108" i="2"/>
  <c r="M92" i="2"/>
  <c r="G78" i="3" l="1"/>
  <c r="M23" i="3"/>
  <c r="G110" i="2"/>
  <c r="M108" i="2"/>
  <c r="G106" i="3" l="1"/>
  <c r="M78" i="3"/>
  <c r="G115" i="2"/>
  <c r="M115" i="2" s="1"/>
  <c r="M110" i="2"/>
  <c r="G109" i="3" l="1"/>
  <c r="M109" i="3" s="1"/>
  <c r="M106" i="3"/>
</calcChain>
</file>

<file path=xl/sharedStrings.xml><?xml version="1.0" encoding="utf-8"?>
<sst xmlns="http://schemas.openxmlformats.org/spreadsheetml/2006/main" count="289" uniqueCount="245">
  <si>
    <t>事業区分別事業活動内訳表</t>
    <rPh sb="0" eb="2">
      <t>ジギョウ</t>
    </rPh>
    <rPh sb="2" eb="4">
      <t>クブン</t>
    </rPh>
    <rPh sb="4" eb="5">
      <t>ベツ</t>
    </rPh>
    <rPh sb="5" eb="7">
      <t>ジギョウ</t>
    </rPh>
    <rPh sb="7" eb="9">
      <t>カツドウ</t>
    </rPh>
    <rPh sb="9" eb="11">
      <t>ウチワケ</t>
    </rPh>
    <rPh sb="11" eb="12">
      <t>ヒョウ</t>
    </rPh>
    <phoneticPr fontId="4"/>
  </si>
  <si>
    <t>(平成27年4月1日～平成28年3月31日)</t>
    <rPh sb="1" eb="3">
      <t>ヘイセイ</t>
    </rPh>
    <rPh sb="5" eb="6">
      <t>ネン</t>
    </rPh>
    <rPh sb="7" eb="8">
      <t>ゲツ</t>
    </rPh>
    <rPh sb="9" eb="10">
      <t>ニチ</t>
    </rPh>
    <rPh sb="11" eb="13">
      <t>ヘイセイ</t>
    </rPh>
    <rPh sb="15" eb="16">
      <t>ネン</t>
    </rPh>
    <rPh sb="17" eb="18">
      <t>ゲツ</t>
    </rPh>
    <rPh sb="20" eb="21">
      <t>ニチ</t>
    </rPh>
    <phoneticPr fontId="4"/>
  </si>
  <si>
    <t>自立訓練</t>
    <rPh sb="0" eb="2">
      <t>ジリツ</t>
    </rPh>
    <rPh sb="2" eb="4">
      <t>クンレン</t>
    </rPh>
    <phoneticPr fontId="4"/>
  </si>
  <si>
    <t>短期入所</t>
    <rPh sb="0" eb="2">
      <t>タンキ</t>
    </rPh>
    <rPh sb="2" eb="4">
      <t>ニュウショ</t>
    </rPh>
    <phoneticPr fontId="4"/>
  </si>
  <si>
    <t>就労継続支援</t>
    <rPh sb="0" eb="2">
      <t>シュウロウ</t>
    </rPh>
    <rPh sb="2" eb="4">
      <t>ケイゾク</t>
    </rPh>
    <rPh sb="4" eb="6">
      <t>シエン</t>
    </rPh>
    <phoneticPr fontId="4"/>
  </si>
  <si>
    <t>函館地域生活支援ｾﾝﾀｰ</t>
    <rPh sb="0" eb="2">
      <t>ハコダテ</t>
    </rPh>
    <rPh sb="2" eb="4">
      <t>チイキ</t>
    </rPh>
    <rPh sb="4" eb="6">
      <t>セイカツ</t>
    </rPh>
    <rPh sb="6" eb="8">
      <t>シエン</t>
    </rPh>
    <phoneticPr fontId="4"/>
  </si>
  <si>
    <t>合計</t>
    <rPh sb="0" eb="2">
      <t>ゴウケイ</t>
    </rPh>
    <phoneticPr fontId="4"/>
  </si>
  <si>
    <t>勘定科目</t>
    <rPh sb="0" eb="2">
      <t>カンジョウ</t>
    </rPh>
    <rPh sb="2" eb="4">
      <t>カモク</t>
    </rPh>
    <phoneticPr fontId="4"/>
  </si>
  <si>
    <t>本部</t>
    <rPh sb="0" eb="2">
      <t>ホンブ</t>
    </rPh>
    <phoneticPr fontId="4"/>
  </si>
  <si>
    <t>ﾄｰﾀｽﾎｰﾑ</t>
    <phoneticPr fontId="4"/>
  </si>
  <si>
    <t>ﾗﾋﾞｯﾄﾌｧｰﾑ</t>
    <phoneticPr fontId="4"/>
  </si>
  <si>
    <t>地域活動支援</t>
    <rPh sb="0" eb="2">
      <t>チイキ</t>
    </rPh>
    <rPh sb="2" eb="4">
      <t>カツドウ</t>
    </rPh>
    <rPh sb="4" eb="6">
      <t>シエン</t>
    </rPh>
    <phoneticPr fontId="4"/>
  </si>
  <si>
    <t>相談支援</t>
    <rPh sb="0" eb="2">
      <t>ソウダン</t>
    </rPh>
    <rPh sb="2" eb="4">
      <t>シエン</t>
    </rPh>
    <phoneticPr fontId="4"/>
  </si>
  <si>
    <t>【ｻｰﾋﾞｽ活動増減の部】</t>
    <rPh sb="7" eb="8">
      <t>カツドウ</t>
    </rPh>
    <rPh sb="8" eb="10">
      <t>ゾウゲン</t>
    </rPh>
    <rPh sb="11" eb="12">
      <t>ブ</t>
    </rPh>
    <phoneticPr fontId="4"/>
  </si>
  <si>
    <t>収益</t>
    <rPh sb="0" eb="2">
      <t>シュウエキ</t>
    </rPh>
    <phoneticPr fontId="4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</si>
  <si>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4"/>
  </si>
  <si>
    <t>ﾊﾟﾝ製造販売事業</t>
    <rPh sb="3" eb="5">
      <t>セイゾウ</t>
    </rPh>
    <rPh sb="5" eb="7">
      <t>ハンバイ</t>
    </rPh>
    <rPh sb="7" eb="9">
      <t>ジギョウ</t>
    </rPh>
    <phoneticPr fontId="4"/>
  </si>
  <si>
    <t>BDF事業収入</t>
    <rPh sb="3" eb="5">
      <t>ジギョウ</t>
    </rPh>
    <rPh sb="5" eb="7">
      <t>シュウニュウ</t>
    </rPh>
    <phoneticPr fontId="4"/>
  </si>
  <si>
    <t>障害福祉ｻｰﾋﾞｽ等事業収益</t>
    <rPh sb="0" eb="2">
      <t>ショウガイ</t>
    </rPh>
    <rPh sb="2" eb="4">
      <t>フクシ</t>
    </rPh>
    <rPh sb="9" eb="10">
      <t>トウ</t>
    </rPh>
    <rPh sb="10" eb="12">
      <t>ジギョウ</t>
    </rPh>
    <rPh sb="12" eb="14">
      <t>シュウエキ</t>
    </rPh>
    <phoneticPr fontId="4"/>
  </si>
  <si>
    <t>収</t>
    <rPh sb="0" eb="1">
      <t>シュウ</t>
    </rPh>
    <phoneticPr fontId="4"/>
  </si>
  <si>
    <t>自立支援給付費収益</t>
    <rPh sb="0" eb="2">
      <t>ジリツ</t>
    </rPh>
    <rPh sb="2" eb="4">
      <t>シエン</t>
    </rPh>
    <rPh sb="4" eb="6">
      <t>キュウフ</t>
    </rPh>
    <rPh sb="6" eb="7">
      <t>ヒ</t>
    </rPh>
    <rPh sb="7" eb="9">
      <t>シュウエキ</t>
    </rPh>
    <phoneticPr fontId="4"/>
  </si>
  <si>
    <t>介護給付費収益</t>
    <rPh sb="0" eb="2">
      <t>カイゴ</t>
    </rPh>
    <rPh sb="2" eb="4">
      <t>キュウフ</t>
    </rPh>
    <rPh sb="4" eb="5">
      <t>ヒ</t>
    </rPh>
    <rPh sb="5" eb="7">
      <t>シュウエキ</t>
    </rPh>
    <phoneticPr fontId="4"/>
  </si>
  <si>
    <t>訓練等給付費収益</t>
    <rPh sb="0" eb="2">
      <t>クンレン</t>
    </rPh>
    <rPh sb="2" eb="3">
      <t>トウ</t>
    </rPh>
    <rPh sb="3" eb="5">
      <t>キュウフ</t>
    </rPh>
    <rPh sb="5" eb="6">
      <t>ヒ</t>
    </rPh>
    <rPh sb="6" eb="8">
      <t>シュウエキ</t>
    </rPh>
    <phoneticPr fontId="4"/>
  </si>
  <si>
    <t>ｻｰﾋﾞｽ利用計画作成費収益</t>
    <rPh sb="5" eb="7">
      <t>リヨウ</t>
    </rPh>
    <rPh sb="7" eb="9">
      <t>ケイカク</t>
    </rPh>
    <rPh sb="9" eb="11">
      <t>サクセイ</t>
    </rPh>
    <rPh sb="11" eb="12">
      <t>ヒ</t>
    </rPh>
    <rPh sb="12" eb="14">
      <t>シュウエキ</t>
    </rPh>
    <phoneticPr fontId="4"/>
  </si>
  <si>
    <t>益</t>
    <rPh sb="0" eb="1">
      <t>エキ</t>
    </rPh>
    <phoneticPr fontId="4"/>
  </si>
  <si>
    <t>利用者負担金収益</t>
    <rPh sb="0" eb="3">
      <t>リヨウシャ</t>
    </rPh>
    <rPh sb="3" eb="6">
      <t>フタンキン</t>
    </rPh>
    <rPh sb="6" eb="8">
      <t>シュウエキ</t>
    </rPh>
    <phoneticPr fontId="4"/>
  </si>
  <si>
    <t>その他の事業収益</t>
    <rPh sb="2" eb="3">
      <t>タ</t>
    </rPh>
    <rPh sb="4" eb="6">
      <t>ジギョウ</t>
    </rPh>
    <rPh sb="6" eb="8">
      <t>シュウエキ</t>
    </rPh>
    <phoneticPr fontId="4"/>
  </si>
  <si>
    <t>　　　　　　補助金事業収益</t>
    <rPh sb="6" eb="9">
      <t>ホジョキン</t>
    </rPh>
    <rPh sb="9" eb="11">
      <t>ジギョウ</t>
    </rPh>
    <rPh sb="11" eb="13">
      <t>シュウエキ</t>
    </rPh>
    <phoneticPr fontId="4"/>
  </si>
  <si>
    <t>受託事業収益</t>
    <rPh sb="0" eb="2">
      <t>ジュタク</t>
    </rPh>
    <rPh sb="2" eb="4">
      <t>ジギョウ</t>
    </rPh>
    <rPh sb="4" eb="6">
      <t>シュウエキ</t>
    </rPh>
    <phoneticPr fontId="4"/>
  </si>
  <si>
    <t>経常経費寄付金収益</t>
    <rPh sb="0" eb="2">
      <t>ケイジョウ</t>
    </rPh>
    <rPh sb="2" eb="4">
      <t>ケイヒ</t>
    </rPh>
    <rPh sb="4" eb="7">
      <t>キフキン</t>
    </rPh>
    <rPh sb="7" eb="9">
      <t>シュウエキ</t>
    </rPh>
    <phoneticPr fontId="4"/>
  </si>
  <si>
    <t>その他の収益</t>
    <rPh sb="2" eb="3">
      <t>タ</t>
    </rPh>
    <rPh sb="4" eb="6">
      <t>シュウエキ</t>
    </rPh>
    <phoneticPr fontId="4"/>
  </si>
  <si>
    <t>ｻｰﾋﾞｽ活動収益計(1)</t>
    <rPh sb="5" eb="7">
      <t>カツドウ</t>
    </rPh>
    <rPh sb="7" eb="9">
      <t>シュウエキ</t>
    </rPh>
    <rPh sb="9" eb="10">
      <t>ケイ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</si>
  <si>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</si>
  <si>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職員給料</t>
    <rPh sb="0" eb="2">
      <t>ショクイン</t>
    </rPh>
    <rPh sb="2" eb="4">
      <t>キュウリョウ</t>
    </rPh>
    <phoneticPr fontId="4"/>
  </si>
  <si>
    <t xml:space="preserve">職員賞与 </t>
    <rPh sb="0" eb="2">
      <t>ショクイン</t>
    </rPh>
    <rPh sb="2" eb="4">
      <t>ショウヨ</t>
    </rPh>
    <phoneticPr fontId="4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</si>
  <si>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4"/>
  </si>
  <si>
    <t>非常勤職員給与</t>
    <rPh sb="0" eb="3">
      <t>ヒジョウキン</t>
    </rPh>
    <rPh sb="3" eb="5">
      <t>ショクイン</t>
    </rPh>
    <rPh sb="5" eb="7">
      <t>キュウヨ</t>
    </rPh>
    <phoneticPr fontId="4"/>
  </si>
  <si>
    <t>退職給付費用</t>
    <rPh sb="0" eb="2">
      <t>タイショク</t>
    </rPh>
    <rPh sb="2" eb="4">
      <t>キュウフ</t>
    </rPh>
    <rPh sb="4" eb="6">
      <t>ヒヨウ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</si>
  <si>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</si>
  <si>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事　業　費</t>
    <rPh sb="0" eb="1">
      <t>コト</t>
    </rPh>
    <rPh sb="2" eb="3">
      <t>ギョウ</t>
    </rPh>
    <rPh sb="4" eb="5">
      <t>ヒ</t>
    </rPh>
    <phoneticPr fontId="4"/>
  </si>
  <si>
    <t>給食費</t>
    <rPh sb="0" eb="3">
      <t>キュウショクヒ</t>
    </rPh>
    <phoneticPr fontId="4"/>
  </si>
  <si>
    <t>保健衛生費</t>
    <rPh sb="0" eb="2">
      <t>ホケン</t>
    </rPh>
    <rPh sb="2" eb="5">
      <t>エイセイヒ</t>
    </rPh>
    <phoneticPr fontId="4"/>
  </si>
  <si>
    <t>被服費</t>
    <rPh sb="0" eb="3">
      <t>ヒフクヒ</t>
    </rPh>
    <phoneticPr fontId="4"/>
  </si>
  <si>
    <t>教養娯楽費</t>
    <rPh sb="0" eb="2">
      <t>キョウヨウ</t>
    </rPh>
    <rPh sb="2" eb="5">
      <t>ゴラクヒ</t>
    </rPh>
    <phoneticPr fontId="4"/>
  </si>
  <si>
    <t>旅費交通費</t>
    <rPh sb="0" eb="2">
      <t>リョヒ</t>
    </rPh>
    <rPh sb="2" eb="5">
      <t>コウツウヒ</t>
    </rPh>
    <phoneticPr fontId="4"/>
  </si>
  <si>
    <t>費</t>
    <rPh sb="0" eb="1">
      <t>ヒ</t>
    </rPh>
    <phoneticPr fontId="4"/>
  </si>
  <si>
    <t>本人支給金</t>
    <rPh sb="0" eb="2">
      <t>ホンニン</t>
    </rPh>
    <rPh sb="2" eb="5">
      <t>シキュウキン</t>
    </rPh>
    <phoneticPr fontId="4"/>
  </si>
  <si>
    <t>水道光熱費</t>
    <rPh sb="0" eb="2">
      <t>スイドウ</t>
    </rPh>
    <rPh sb="2" eb="5">
      <t>コウネツヒ</t>
    </rPh>
    <phoneticPr fontId="4"/>
  </si>
  <si>
    <t>燃料費</t>
    <rPh sb="0" eb="3">
      <t>ネンリョウヒ</t>
    </rPh>
    <phoneticPr fontId="4"/>
  </si>
  <si>
    <t>車両燃料費</t>
    <rPh sb="0" eb="2">
      <t>シャリョウ</t>
    </rPh>
    <rPh sb="2" eb="4">
      <t>ネンリョウ</t>
    </rPh>
    <rPh sb="4" eb="5">
      <t>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</si>
  <si>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</si>
  <si>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4"/>
  </si>
  <si>
    <t>保険料</t>
    <rPh sb="0" eb="3">
      <t>ホケンリョウ</t>
    </rPh>
    <phoneticPr fontId="4"/>
  </si>
  <si>
    <t>賃借料</t>
    <rPh sb="0" eb="2">
      <t>チンシャク</t>
    </rPh>
    <rPh sb="2" eb="3">
      <t>リョウ</t>
    </rPh>
    <phoneticPr fontId="4"/>
  </si>
  <si>
    <t>報償費</t>
    <rPh sb="0" eb="3">
      <t>ホウショウヒ</t>
    </rPh>
    <phoneticPr fontId="4"/>
  </si>
  <si>
    <t>車両費</t>
    <rPh sb="0" eb="2">
      <t>シャリョウ</t>
    </rPh>
    <rPh sb="2" eb="3">
      <t>ヒ</t>
    </rPh>
    <phoneticPr fontId="4"/>
  </si>
  <si>
    <t>雑費</t>
    <rPh sb="0" eb="2">
      <t>ザッピ</t>
    </rPh>
    <phoneticPr fontId="4"/>
  </si>
  <si>
    <t>事務費</t>
    <rPh sb="0" eb="3">
      <t>ジムヒ</t>
    </rPh>
    <phoneticPr fontId="4"/>
  </si>
  <si>
    <t>用</t>
    <rPh sb="0" eb="1">
      <t>ヨウ</t>
    </rPh>
    <phoneticPr fontId="4"/>
  </si>
  <si>
    <t>福利厚生費</t>
    <rPh sb="0" eb="2">
      <t>フクリ</t>
    </rPh>
    <rPh sb="2" eb="5">
      <t>コウセイヒ</t>
    </rPh>
    <phoneticPr fontId="4"/>
  </si>
  <si>
    <t>研修研究費</t>
    <rPh sb="0" eb="2">
      <t>ケンシュウ</t>
    </rPh>
    <rPh sb="2" eb="5">
      <t>ケンキュウヒ</t>
    </rPh>
    <phoneticPr fontId="4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</si>
  <si>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</si>
  <si>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</si>
  <si>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修繕費</t>
    <rPh sb="0" eb="3">
      <t>シュウゼンヒ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</si>
  <si>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</si>
  <si>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会議費</t>
    <rPh sb="0" eb="3">
      <t>カイギヒ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</si>
  <si>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</si>
  <si>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手数料</t>
    <rPh sb="0" eb="3">
      <t>テスウリョウ</t>
    </rPh>
    <phoneticPr fontId="4"/>
  </si>
  <si>
    <t>賃借料</t>
    <rPh sb="0" eb="3">
      <t>チンシャクリョウ</t>
    </rPh>
    <phoneticPr fontId="4"/>
  </si>
  <si>
    <t>土地・建物賃借料</t>
    <rPh sb="0" eb="2">
      <t>トチ</t>
    </rPh>
    <rPh sb="3" eb="5">
      <t>タテモノ</t>
    </rPh>
    <rPh sb="5" eb="8">
      <t>チンシャクリョウ</t>
    </rPh>
    <phoneticPr fontId="4"/>
  </si>
  <si>
    <t>租税公課</t>
    <rPh sb="0" eb="2">
      <t>ソゼイ</t>
    </rPh>
    <rPh sb="2" eb="4">
      <t>コウカ</t>
    </rPh>
    <phoneticPr fontId="4"/>
  </si>
  <si>
    <t>保守料</t>
    <rPh sb="0" eb="2">
      <t>ホシュ</t>
    </rPh>
    <rPh sb="2" eb="3">
      <t>リョウ</t>
    </rPh>
    <phoneticPr fontId="4"/>
  </si>
  <si>
    <t>諸会費</t>
    <rPh sb="0" eb="3">
      <t>ショカイヒ</t>
    </rPh>
    <phoneticPr fontId="4"/>
  </si>
  <si>
    <t>就労支援事業費用</t>
    <rPh sb="0" eb="2">
      <t>シュウロウ</t>
    </rPh>
    <rPh sb="2" eb="4">
      <t>シエン</t>
    </rPh>
    <rPh sb="4" eb="6">
      <t>ジギョウ</t>
    </rPh>
    <rPh sb="6" eb="8">
      <t>ヒヨウ</t>
    </rPh>
    <phoneticPr fontId="4"/>
  </si>
  <si>
    <t>当期就労支援事業仕入高</t>
    <rPh sb="0" eb="2">
      <t>トウキ</t>
    </rPh>
    <rPh sb="2" eb="4">
      <t>シュウロウ</t>
    </rPh>
    <rPh sb="4" eb="6">
      <t>シエン</t>
    </rPh>
    <rPh sb="6" eb="8">
      <t>ジギョウ</t>
    </rPh>
    <rPh sb="8" eb="10">
      <t>シイレ</t>
    </rPh>
    <rPh sb="10" eb="11">
      <t>ダカ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</si>
  <si>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</si>
  <si>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phoneticPr fontId="4"/>
  </si>
  <si>
    <t>徴収不能額</t>
    <rPh sb="0" eb="2">
      <t>チョウシュウ</t>
    </rPh>
    <rPh sb="2" eb="4">
      <t>フノウ</t>
    </rPh>
    <rPh sb="4" eb="5">
      <t>ガク</t>
    </rPh>
    <phoneticPr fontId="4"/>
  </si>
  <si>
    <t>徴収不能引当金繰入</t>
    <rPh sb="0" eb="2">
      <t>チョウシュウ</t>
    </rPh>
    <rPh sb="4" eb="6">
      <t>ヒキアテ</t>
    </rPh>
    <rPh sb="6" eb="7">
      <t>キン</t>
    </rPh>
    <rPh sb="7" eb="9">
      <t>クリイレ</t>
    </rPh>
    <phoneticPr fontId="4"/>
  </si>
  <si>
    <t>その他の費用</t>
    <rPh sb="2" eb="3">
      <t>タ</t>
    </rPh>
    <rPh sb="4" eb="6">
      <t>ヒヨウ</t>
    </rPh>
    <phoneticPr fontId="4"/>
  </si>
  <si>
    <t>ｻｰﾋﾞｽ活動費用計(2)</t>
    <rPh sb="5" eb="7">
      <t>カツドウ</t>
    </rPh>
    <rPh sb="7" eb="9">
      <t>ヒヨウ</t>
    </rPh>
    <rPh sb="9" eb="10">
      <t>ケイ</t>
    </rPh>
    <phoneticPr fontId="4"/>
  </si>
  <si>
    <t>ｻｰﾋﾞｽ活動増減差額(3)=(1)-(2)</t>
    <rPh sb="5" eb="7">
      <t>カツドウ</t>
    </rPh>
    <rPh sb="7" eb="9">
      <t>ゾウゲン</t>
    </rPh>
    <rPh sb="9" eb="11">
      <t>サガク</t>
    </rPh>
    <phoneticPr fontId="4"/>
  </si>
  <si>
    <t>借入金利息補助金収益</t>
    <rPh sb="0" eb="2">
      <t>カリイレ</t>
    </rPh>
    <rPh sb="2" eb="3">
      <t>キン</t>
    </rPh>
    <rPh sb="3" eb="5">
      <t>リソク</t>
    </rPh>
    <rPh sb="5" eb="8">
      <t>ホジョキン</t>
    </rPh>
    <rPh sb="8" eb="10">
      <t>シュウエキ</t>
    </rPh>
    <phoneticPr fontId="4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</si>
  <si>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4"/>
  </si>
  <si>
    <t>其他活動外収益</t>
    <rPh sb="0" eb="1">
      <t>ソ</t>
    </rPh>
    <rPh sb="1" eb="2">
      <t>タ</t>
    </rPh>
    <rPh sb="2" eb="4">
      <t>カツドウ</t>
    </rPh>
    <rPh sb="4" eb="5">
      <t>ガイ</t>
    </rPh>
    <rPh sb="5" eb="7">
      <t>シュウエキ</t>
    </rPh>
    <phoneticPr fontId="4"/>
  </si>
  <si>
    <t>受入研修費収益</t>
    <rPh sb="0" eb="2">
      <t>ウケイレ</t>
    </rPh>
    <rPh sb="2" eb="5">
      <t>ケンシュウヒ</t>
    </rPh>
    <rPh sb="5" eb="7">
      <t>シュウエキ</t>
    </rPh>
    <phoneticPr fontId="4"/>
  </si>
  <si>
    <t>利用者外給食収益</t>
    <rPh sb="0" eb="3">
      <t>リヨウシャ</t>
    </rPh>
    <rPh sb="3" eb="4">
      <t>ガイ</t>
    </rPh>
    <rPh sb="4" eb="6">
      <t>キュウショク</t>
    </rPh>
    <rPh sb="6" eb="8">
      <t>シュウエキ</t>
    </rPh>
    <phoneticPr fontId="4"/>
  </si>
  <si>
    <t>雑収益</t>
    <rPh sb="0" eb="1">
      <t>ザツ</t>
    </rPh>
    <rPh sb="1" eb="3">
      <t>シュウエキ</t>
    </rPh>
    <phoneticPr fontId="4"/>
  </si>
  <si>
    <t>その他のｻｰﾋﾞｽ活動外収益</t>
    <rPh sb="2" eb="3">
      <t>タ</t>
    </rPh>
    <rPh sb="9" eb="11">
      <t>カツドウ</t>
    </rPh>
    <rPh sb="11" eb="12">
      <t>ガイ</t>
    </rPh>
    <rPh sb="12" eb="14">
      <t>シュウエキ</t>
    </rPh>
    <phoneticPr fontId="4"/>
  </si>
  <si>
    <t>ｻｰﾋﾞｽ活動外収益計(4)</t>
    <rPh sb="5" eb="7">
      <t>カツドウ</t>
    </rPh>
    <rPh sb="7" eb="8">
      <t>ガイ</t>
    </rPh>
    <rPh sb="8" eb="10">
      <t>シュウエキ</t>
    </rPh>
    <rPh sb="10" eb="11">
      <t>ケイ</t>
    </rPh>
    <phoneticPr fontId="4"/>
  </si>
  <si>
    <t>支払利息</t>
    <rPh sb="0" eb="2">
      <t>シハライ</t>
    </rPh>
    <rPh sb="2" eb="4">
      <t>リソク</t>
    </rPh>
    <phoneticPr fontId="4"/>
  </si>
  <si>
    <t>雑損失</t>
    <rPh sb="0" eb="1">
      <t>ザツ</t>
    </rPh>
    <rPh sb="1" eb="3">
      <t>ソンシツ</t>
    </rPh>
    <phoneticPr fontId="4"/>
  </si>
  <si>
    <t>ｻｰﾋﾞｽ活動外費用計(5)</t>
    <rPh sb="5" eb="7">
      <t>カツドウ</t>
    </rPh>
    <rPh sb="7" eb="8">
      <t>ガイ</t>
    </rPh>
    <rPh sb="8" eb="10">
      <t>ヒヨウ</t>
    </rPh>
    <rPh sb="10" eb="11">
      <t>ケイ</t>
    </rPh>
    <phoneticPr fontId="4"/>
  </si>
  <si>
    <t>　　　　　ｻｰﾋﾞｽ活動外増減収益(6)=(4)-(5)</t>
    <rPh sb="10" eb="12">
      <t>カツドウ</t>
    </rPh>
    <rPh sb="12" eb="13">
      <t>ガイ</t>
    </rPh>
    <rPh sb="13" eb="15">
      <t>ゾウゲン</t>
    </rPh>
    <rPh sb="15" eb="17">
      <t>シュウエキ</t>
    </rPh>
    <phoneticPr fontId="4"/>
  </si>
  <si>
    <t>経常増減差額(7)=(3)+(6)</t>
    <rPh sb="0" eb="2">
      <t>ケイジョウ</t>
    </rPh>
    <rPh sb="2" eb="4">
      <t>ゾウゲン</t>
    </rPh>
    <rPh sb="4" eb="6">
      <t>サガク</t>
    </rPh>
    <phoneticPr fontId="4"/>
  </si>
  <si>
    <t>施設整備等補助金収益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シュウエキ</t>
    </rPh>
    <phoneticPr fontId="4"/>
  </si>
  <si>
    <t>施設整備等寄付金収益</t>
    <rPh sb="0" eb="2">
      <t>シセツ</t>
    </rPh>
    <rPh sb="2" eb="4">
      <t>セイビ</t>
    </rPh>
    <rPh sb="4" eb="5">
      <t>トウ</t>
    </rPh>
    <rPh sb="5" eb="8">
      <t>キフキン</t>
    </rPh>
    <rPh sb="8" eb="10">
      <t>シュウエキ</t>
    </rPh>
    <phoneticPr fontId="4"/>
  </si>
  <si>
    <t>長期運営資金借入金元金償還寄付金収益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4"/>
  </si>
  <si>
    <t>固定資産受贈額</t>
    <rPh sb="0" eb="2">
      <t>コテイ</t>
    </rPh>
    <rPh sb="2" eb="4">
      <t>シサン</t>
    </rPh>
    <rPh sb="4" eb="6">
      <t>ジュゾウ</t>
    </rPh>
    <rPh sb="6" eb="7">
      <t>ガク</t>
    </rPh>
    <phoneticPr fontId="4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</si>
  <si>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4"/>
  </si>
  <si>
    <t>事業区分間繰入金収益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シュウエキ</t>
    </rPh>
    <phoneticPr fontId="4"/>
  </si>
  <si>
    <t>拠点区分間繰入金収益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シュウエキ</t>
    </rPh>
    <phoneticPr fontId="4"/>
  </si>
  <si>
    <t>その他の特別収益</t>
    <rPh sb="2" eb="3">
      <t>タ</t>
    </rPh>
    <rPh sb="4" eb="6">
      <t>トクベツ</t>
    </rPh>
    <rPh sb="6" eb="8">
      <t>シュウエキ</t>
    </rPh>
    <phoneticPr fontId="4"/>
  </si>
  <si>
    <t>特別収益計(8)</t>
    <rPh sb="0" eb="2">
      <t>トクベツ</t>
    </rPh>
    <rPh sb="2" eb="4">
      <t>シュウエキ</t>
    </rPh>
    <rPh sb="4" eb="5">
      <t>ケイ</t>
    </rPh>
    <phoneticPr fontId="4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</si>
  <si>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4"/>
  </si>
  <si>
    <t>事業区分間繰入金費用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4"/>
  </si>
  <si>
    <t>拠点区分間繰入金費用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4"/>
  </si>
  <si>
    <t>その他の特別損失</t>
    <rPh sb="2" eb="3">
      <t>タ</t>
    </rPh>
    <rPh sb="4" eb="6">
      <t>トクベツ</t>
    </rPh>
    <rPh sb="6" eb="8">
      <t>ソンシツ</t>
    </rPh>
    <phoneticPr fontId="4"/>
  </si>
  <si>
    <t>特別費用計(9)</t>
    <rPh sb="0" eb="2">
      <t>トクベツ</t>
    </rPh>
    <rPh sb="2" eb="4">
      <t>ヒヨウ</t>
    </rPh>
    <rPh sb="4" eb="5">
      <t>ケイ</t>
    </rPh>
    <phoneticPr fontId="4"/>
  </si>
  <si>
    <t>特別増減差額(10)=(8)-(9)</t>
    <rPh sb="0" eb="2">
      <t>トクベツ</t>
    </rPh>
    <rPh sb="2" eb="4">
      <t>ゾウゲン</t>
    </rPh>
    <rPh sb="4" eb="6">
      <t>サガク</t>
    </rPh>
    <phoneticPr fontId="4"/>
  </si>
  <si>
    <t xml:space="preserve">                当期活動増減差額(11)=(7)+(10)</t>
    <rPh sb="16" eb="18">
      <t>トウキ</t>
    </rPh>
    <rPh sb="18" eb="20">
      <t>カツドウ</t>
    </rPh>
    <rPh sb="20" eb="22">
      <t>ゾウゲン</t>
    </rPh>
    <rPh sb="22" eb="24">
      <t>サガク</t>
    </rPh>
    <phoneticPr fontId="4"/>
  </si>
  <si>
    <t>前期繰越活動増減差額(12)</t>
    <rPh sb="0" eb="2">
      <t>ゼンキ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4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</si>
  <si>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4"/>
  </si>
  <si>
    <t>基本金取崩額(14)</t>
    <rPh sb="0" eb="2">
      <t>キホン</t>
    </rPh>
    <rPh sb="2" eb="3">
      <t>キン</t>
    </rPh>
    <rPh sb="3" eb="4">
      <t>ト</t>
    </rPh>
    <rPh sb="4" eb="5">
      <t>クズ</t>
    </rPh>
    <rPh sb="5" eb="6">
      <t>ガク</t>
    </rPh>
    <phoneticPr fontId="4"/>
  </si>
  <si>
    <t>その他の積立金取崩額(15)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4"/>
  </si>
  <si>
    <t>その他の積立金積立額(16)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4"/>
  </si>
  <si>
    <t>次期繰越活動増減差額(17)</t>
    <phoneticPr fontId="4"/>
  </si>
  <si>
    <t xml:space="preserve">           =(13)+(14)+(15)-(16)</t>
    <phoneticPr fontId="4"/>
  </si>
  <si>
    <t>事業区分別資金収支内訳表</t>
    <rPh sb="0" eb="2">
      <t>ジギョウ</t>
    </rPh>
    <rPh sb="2" eb="4">
      <t>クブン</t>
    </rPh>
    <rPh sb="4" eb="5">
      <t>ベツ</t>
    </rPh>
    <rPh sb="5" eb="7">
      <t>シキン</t>
    </rPh>
    <rPh sb="7" eb="9">
      <t>シュウシ</t>
    </rPh>
    <rPh sb="9" eb="11">
      <t>ウチワケ</t>
    </rPh>
    <rPh sb="11" eb="12">
      <t>ヒョウ</t>
    </rPh>
    <phoneticPr fontId="4"/>
  </si>
  <si>
    <t>就労支援事業収入</t>
    <rPh sb="0" eb="2">
      <t>シュウロウ</t>
    </rPh>
    <rPh sb="2" eb="4">
      <t>シエン</t>
    </rPh>
    <rPh sb="4" eb="6">
      <t>ジギョウ</t>
    </rPh>
    <rPh sb="6" eb="8">
      <t>シュウニュウ</t>
    </rPh>
    <phoneticPr fontId="4"/>
  </si>
  <si>
    <t>ﾊﾟﾝ製造販売事業収入</t>
    <rPh sb="3" eb="5">
      <t>セイゾウ</t>
    </rPh>
    <rPh sb="5" eb="7">
      <t>ハンバイ</t>
    </rPh>
    <rPh sb="7" eb="9">
      <t>ジギョウ</t>
    </rPh>
    <rPh sb="9" eb="11">
      <t>シュウニュウ</t>
    </rPh>
    <phoneticPr fontId="4"/>
  </si>
  <si>
    <t>障害福祉事業収入</t>
    <rPh sb="0" eb="2">
      <t>ショウガイ</t>
    </rPh>
    <rPh sb="2" eb="4">
      <t>フクシ</t>
    </rPh>
    <rPh sb="4" eb="6">
      <t>ジギョウ</t>
    </rPh>
    <rPh sb="6" eb="8">
      <t>シュウニュウ</t>
    </rPh>
    <phoneticPr fontId="4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</si>
  <si>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4"/>
  </si>
  <si>
    <t>介護給付費収入</t>
    <rPh sb="0" eb="2">
      <t>カイゴ</t>
    </rPh>
    <rPh sb="2" eb="4">
      <t>キュウフ</t>
    </rPh>
    <rPh sb="4" eb="5">
      <t>ヒ</t>
    </rPh>
    <rPh sb="5" eb="7">
      <t>シュウニュウ</t>
    </rPh>
    <phoneticPr fontId="4"/>
  </si>
  <si>
    <t>訓練等給付費収入</t>
    <rPh sb="0" eb="2">
      <t>クンレン</t>
    </rPh>
    <rPh sb="2" eb="3">
      <t>トウ</t>
    </rPh>
    <rPh sb="3" eb="5">
      <t>キュウフ</t>
    </rPh>
    <rPh sb="5" eb="6">
      <t>ヒ</t>
    </rPh>
    <rPh sb="6" eb="8">
      <t>シュウニュウ</t>
    </rPh>
    <phoneticPr fontId="4"/>
  </si>
  <si>
    <t>ｻｰﾋﾞｽ利用計画作成費収入</t>
    <rPh sb="5" eb="7">
      <t>リヨウ</t>
    </rPh>
    <rPh sb="7" eb="9">
      <t>ケイカク</t>
    </rPh>
    <rPh sb="9" eb="11">
      <t>サクセイ</t>
    </rPh>
    <rPh sb="11" eb="12">
      <t>ヒ</t>
    </rPh>
    <phoneticPr fontId="4"/>
  </si>
  <si>
    <t>利用者負担金収入</t>
    <rPh sb="0" eb="3">
      <t>リヨウシャ</t>
    </rPh>
    <rPh sb="3" eb="6">
      <t>フタンキン</t>
    </rPh>
    <rPh sb="6" eb="8">
      <t>シュウニュウ</t>
    </rPh>
    <phoneticPr fontId="4"/>
  </si>
  <si>
    <t>その他の事業収入</t>
    <rPh sb="2" eb="3">
      <t>タ</t>
    </rPh>
    <rPh sb="4" eb="6">
      <t>ジギョウ</t>
    </rPh>
    <rPh sb="6" eb="8">
      <t>シュウニュウ</t>
    </rPh>
    <phoneticPr fontId="4"/>
  </si>
  <si>
    <t>入</t>
    <rPh sb="0" eb="1">
      <t>ニュウ</t>
    </rPh>
    <phoneticPr fontId="4"/>
  </si>
  <si>
    <t>　　　　　　補助金事業収入</t>
    <rPh sb="6" eb="9">
      <t>ホジョキン</t>
    </rPh>
    <rPh sb="9" eb="11">
      <t>ジギョウ</t>
    </rPh>
    <rPh sb="11" eb="13">
      <t>シュウニュウ</t>
    </rPh>
    <phoneticPr fontId="4"/>
  </si>
  <si>
    <t>受託事業収入</t>
    <rPh sb="0" eb="2">
      <t>ジュタク</t>
    </rPh>
    <rPh sb="2" eb="4">
      <t>ジギョウ</t>
    </rPh>
    <rPh sb="4" eb="6">
      <t>シュウニュウ</t>
    </rPh>
    <phoneticPr fontId="4"/>
  </si>
  <si>
    <t>経常経費寄付金収入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4"/>
  </si>
  <si>
    <t>事業活動による収支</t>
    <rPh sb="0" eb="2">
      <t>ジギョウ</t>
    </rPh>
    <rPh sb="2" eb="4">
      <t>カツドウ</t>
    </rPh>
    <rPh sb="7" eb="9">
      <t>シュウシ</t>
    </rPh>
    <phoneticPr fontId="4"/>
  </si>
  <si>
    <t>受取金利息配当金収入</t>
    <rPh sb="0" eb="2">
      <t>ウケトリ</t>
    </rPh>
    <rPh sb="2" eb="3">
      <t>キン</t>
    </rPh>
    <rPh sb="3" eb="5">
      <t>リソク</t>
    </rPh>
    <rPh sb="5" eb="8">
      <t>ハイトウキン</t>
    </rPh>
    <rPh sb="8" eb="10">
      <t>シュウニュウ</t>
    </rPh>
    <phoneticPr fontId="4"/>
  </si>
  <si>
    <t>その他の収入</t>
    <rPh sb="2" eb="3">
      <t>タ</t>
    </rPh>
    <rPh sb="4" eb="6">
      <t>シュウニュウ</t>
    </rPh>
    <phoneticPr fontId="4"/>
  </si>
  <si>
    <t>受入研修費収入</t>
    <rPh sb="0" eb="2">
      <t>ウケイレ</t>
    </rPh>
    <rPh sb="2" eb="5">
      <t>ケンシュウヒ</t>
    </rPh>
    <rPh sb="5" eb="7">
      <t>シュウニュウ</t>
    </rPh>
    <phoneticPr fontId="4"/>
  </si>
  <si>
    <t>利用者外給食収入</t>
    <rPh sb="0" eb="3">
      <t>リヨウシャ</t>
    </rPh>
    <rPh sb="3" eb="4">
      <t>ガイ</t>
    </rPh>
    <rPh sb="4" eb="6">
      <t>キュウショク</t>
    </rPh>
    <rPh sb="6" eb="8">
      <t>シュウニュウ</t>
    </rPh>
    <phoneticPr fontId="4"/>
  </si>
  <si>
    <t>雑収入</t>
    <rPh sb="0" eb="3">
      <t>ザッシュウニュウ</t>
    </rPh>
    <phoneticPr fontId="4"/>
  </si>
  <si>
    <t>事業活動収入計(1)</t>
    <rPh sb="0" eb="2">
      <t>ジギョウ</t>
    </rPh>
    <rPh sb="2" eb="4">
      <t>カツドウ</t>
    </rPh>
    <rPh sb="4" eb="6">
      <t>シュウニュウ</t>
    </rPh>
    <rPh sb="6" eb="7">
      <t>ケイ</t>
    </rPh>
    <phoneticPr fontId="4"/>
  </si>
  <si>
    <t>人　件　費　支　出</t>
    <rPh sb="0" eb="1">
      <t>ヒト</t>
    </rPh>
    <rPh sb="2" eb="3">
      <t>ケン</t>
    </rPh>
    <rPh sb="4" eb="5">
      <t>ヒ</t>
    </rPh>
    <rPh sb="6" eb="7">
      <t>シ</t>
    </rPh>
    <rPh sb="8" eb="9">
      <t>デ</t>
    </rPh>
    <phoneticPr fontId="4"/>
  </si>
  <si>
    <t>職員給料支出</t>
    <rPh sb="0" eb="2">
      <t>ショクイン</t>
    </rPh>
    <rPh sb="2" eb="4">
      <t>キュウリョウ</t>
    </rPh>
    <rPh sb="4" eb="6">
      <t>シシュツ</t>
    </rPh>
    <phoneticPr fontId="4"/>
  </si>
  <si>
    <t>職員賞与支出</t>
    <rPh sb="0" eb="2">
      <t>ショクイン</t>
    </rPh>
    <rPh sb="2" eb="4">
      <t>ショウヨ</t>
    </rPh>
    <rPh sb="4" eb="6">
      <t>シシュツ</t>
    </rPh>
    <phoneticPr fontId="4"/>
  </si>
  <si>
    <t>賞与引当金繰入支出</t>
    <rPh sb="0" eb="2">
      <t>ショウヨ</t>
    </rPh>
    <rPh sb="2" eb="4">
      <t>ヒキアテ</t>
    </rPh>
    <rPh sb="4" eb="5">
      <t>キン</t>
    </rPh>
    <rPh sb="5" eb="7">
      <t>クリイレ</t>
    </rPh>
    <rPh sb="7" eb="9">
      <t>シシュツ</t>
    </rPh>
    <phoneticPr fontId="4"/>
  </si>
  <si>
    <t>退職給付支出</t>
    <rPh sb="0" eb="2">
      <t>タイショク</t>
    </rPh>
    <rPh sb="2" eb="4">
      <t>キュウフ</t>
    </rPh>
    <rPh sb="4" eb="6">
      <t>シシュツ</t>
    </rPh>
    <phoneticPr fontId="4"/>
  </si>
  <si>
    <t>法定福利費支出</t>
    <rPh sb="0" eb="2">
      <t>ホウテイ</t>
    </rPh>
    <rPh sb="2" eb="4">
      <t>フクリ</t>
    </rPh>
    <rPh sb="4" eb="5">
      <t>ヒ</t>
    </rPh>
    <rPh sb="5" eb="7">
      <t>シシュツ</t>
    </rPh>
    <phoneticPr fontId="4"/>
  </si>
  <si>
    <t>事　業　費　支　出</t>
    <rPh sb="0" eb="1">
      <t>コト</t>
    </rPh>
    <rPh sb="2" eb="3">
      <t>ギョウ</t>
    </rPh>
    <rPh sb="4" eb="5">
      <t>ヒ</t>
    </rPh>
    <rPh sb="6" eb="7">
      <t>シ</t>
    </rPh>
    <rPh sb="8" eb="9">
      <t>デ</t>
    </rPh>
    <phoneticPr fontId="4"/>
  </si>
  <si>
    <t>給食費支出</t>
    <rPh sb="0" eb="3">
      <t>キュウショクヒ</t>
    </rPh>
    <rPh sb="3" eb="5">
      <t>シシュツ</t>
    </rPh>
    <phoneticPr fontId="4"/>
  </si>
  <si>
    <t>保健衛生費支出</t>
    <rPh sb="0" eb="2">
      <t>ホケン</t>
    </rPh>
    <rPh sb="2" eb="5">
      <t>エイセイヒ</t>
    </rPh>
    <rPh sb="5" eb="7">
      <t>シシュツ</t>
    </rPh>
    <phoneticPr fontId="4"/>
  </si>
  <si>
    <t>被服費支出</t>
    <rPh sb="0" eb="3">
      <t>ヒフクヒ</t>
    </rPh>
    <rPh sb="3" eb="5">
      <t>シシュツ</t>
    </rPh>
    <phoneticPr fontId="4"/>
  </si>
  <si>
    <t>教養娯楽費支出</t>
    <rPh sb="0" eb="2">
      <t>キョウヨウ</t>
    </rPh>
    <rPh sb="2" eb="5">
      <t>ゴラクヒ</t>
    </rPh>
    <rPh sb="5" eb="7">
      <t>シシュツ</t>
    </rPh>
    <phoneticPr fontId="4"/>
  </si>
  <si>
    <t>旅費交通費支出</t>
    <rPh sb="0" eb="2">
      <t>リョヒ</t>
    </rPh>
    <rPh sb="2" eb="5">
      <t>コウツウヒ</t>
    </rPh>
    <rPh sb="5" eb="7">
      <t>シシュツ</t>
    </rPh>
    <phoneticPr fontId="4"/>
  </si>
  <si>
    <t>消耗品費支出</t>
    <rPh sb="0" eb="2">
      <t>ショウモウ</t>
    </rPh>
    <rPh sb="2" eb="3">
      <t>ヒン</t>
    </rPh>
    <rPh sb="3" eb="4">
      <t>ヒ</t>
    </rPh>
    <rPh sb="4" eb="6">
      <t>シシュツ</t>
    </rPh>
    <phoneticPr fontId="4"/>
  </si>
  <si>
    <t>支</t>
    <rPh sb="0" eb="1">
      <t>シ</t>
    </rPh>
    <phoneticPr fontId="4"/>
  </si>
  <si>
    <t>本人支給金支出</t>
    <rPh sb="0" eb="2">
      <t>ホンニン</t>
    </rPh>
    <rPh sb="2" eb="5">
      <t>シキュウキン</t>
    </rPh>
    <rPh sb="5" eb="7">
      <t>シシュツ</t>
    </rPh>
    <phoneticPr fontId="4"/>
  </si>
  <si>
    <t>水道光熱費支出</t>
    <rPh sb="0" eb="2">
      <t>スイドウ</t>
    </rPh>
    <rPh sb="2" eb="5">
      <t>コウネツヒ</t>
    </rPh>
    <rPh sb="5" eb="7">
      <t>シシュツ</t>
    </rPh>
    <phoneticPr fontId="4"/>
  </si>
  <si>
    <t>燃料費支出</t>
    <rPh sb="0" eb="3">
      <t>ネンリョウヒ</t>
    </rPh>
    <rPh sb="3" eb="5">
      <t>シシュツ</t>
    </rPh>
    <phoneticPr fontId="4"/>
  </si>
  <si>
    <t>車両燃料費支出</t>
    <rPh sb="0" eb="2">
      <t>シャリョウ</t>
    </rPh>
    <rPh sb="2" eb="4">
      <t>ネンリョウ</t>
    </rPh>
    <rPh sb="4" eb="5">
      <t>ヒ</t>
    </rPh>
    <rPh sb="5" eb="7">
      <t>シシュツ</t>
    </rPh>
    <phoneticPr fontId="4"/>
  </si>
  <si>
    <t>保険料支出</t>
    <rPh sb="0" eb="3">
      <t>ホケンリョウ</t>
    </rPh>
    <rPh sb="3" eb="5">
      <t>シシュツ</t>
    </rPh>
    <phoneticPr fontId="4"/>
  </si>
  <si>
    <t>賃借料支出</t>
    <rPh sb="0" eb="3">
      <t>チンシャクリョウ</t>
    </rPh>
    <rPh sb="3" eb="5">
      <t>シシュツ</t>
    </rPh>
    <phoneticPr fontId="4"/>
  </si>
  <si>
    <t>車両費支出</t>
    <rPh sb="0" eb="2">
      <t>シャリョウ</t>
    </rPh>
    <rPh sb="2" eb="3">
      <t>ヒ</t>
    </rPh>
    <rPh sb="3" eb="5">
      <t>シシュツ</t>
    </rPh>
    <phoneticPr fontId="4"/>
  </si>
  <si>
    <t>雑支出</t>
    <rPh sb="0" eb="1">
      <t>ザツ</t>
    </rPh>
    <rPh sb="1" eb="3">
      <t>シシュツ</t>
    </rPh>
    <phoneticPr fontId="4"/>
  </si>
  <si>
    <t>事　務　費　支　出</t>
    <rPh sb="0" eb="1">
      <t>コト</t>
    </rPh>
    <rPh sb="2" eb="3">
      <t>ツトム</t>
    </rPh>
    <rPh sb="4" eb="5">
      <t>ヒ</t>
    </rPh>
    <rPh sb="6" eb="7">
      <t>シ</t>
    </rPh>
    <rPh sb="8" eb="9">
      <t>デ</t>
    </rPh>
    <phoneticPr fontId="4"/>
  </si>
  <si>
    <t>出</t>
    <rPh sb="0" eb="1">
      <t>シュツ</t>
    </rPh>
    <phoneticPr fontId="4"/>
  </si>
  <si>
    <t>福利厚生費支出</t>
    <rPh sb="0" eb="2">
      <t>フクリ</t>
    </rPh>
    <rPh sb="2" eb="5">
      <t>コウセイヒ</t>
    </rPh>
    <rPh sb="5" eb="7">
      <t>シシュツ</t>
    </rPh>
    <phoneticPr fontId="4"/>
  </si>
  <si>
    <t>研修研究費支出</t>
    <rPh sb="0" eb="2">
      <t>ケンシュウ</t>
    </rPh>
    <rPh sb="2" eb="5">
      <t>ケンキュウヒ</t>
    </rPh>
    <rPh sb="5" eb="7">
      <t>シシュツ</t>
    </rPh>
    <phoneticPr fontId="4"/>
  </si>
  <si>
    <t>事務消耗品費支出</t>
    <rPh sb="0" eb="2">
      <t>ジム</t>
    </rPh>
    <rPh sb="2" eb="4">
      <t>ショウモウ</t>
    </rPh>
    <rPh sb="4" eb="5">
      <t>ヒン</t>
    </rPh>
    <rPh sb="5" eb="6">
      <t>ヒ</t>
    </rPh>
    <rPh sb="6" eb="8">
      <t>シシュツ</t>
    </rPh>
    <phoneticPr fontId="4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</si>
  <si>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4"/>
  </si>
  <si>
    <t>修繕費支出</t>
    <rPh sb="0" eb="3">
      <t>シュウゼンヒ</t>
    </rPh>
    <rPh sb="3" eb="5">
      <t>シシュツ</t>
    </rPh>
    <phoneticPr fontId="4"/>
  </si>
  <si>
    <t>通信運搬費支出</t>
    <rPh sb="0" eb="2">
      <t>ツウシン</t>
    </rPh>
    <rPh sb="2" eb="4">
      <t>ウンパン</t>
    </rPh>
    <rPh sb="4" eb="5">
      <t>ヒ</t>
    </rPh>
    <rPh sb="5" eb="7">
      <t>シシュツ</t>
    </rPh>
    <phoneticPr fontId="4"/>
  </si>
  <si>
    <t>会議費支出</t>
    <rPh sb="0" eb="3">
      <t>カイギヒ</t>
    </rPh>
    <rPh sb="3" eb="5">
      <t>シシュツ</t>
    </rPh>
    <phoneticPr fontId="4"/>
  </si>
  <si>
    <t>業務委託費支出</t>
    <rPh sb="0" eb="2">
      <t>ギョウム</t>
    </rPh>
    <rPh sb="2" eb="4">
      <t>イタク</t>
    </rPh>
    <rPh sb="4" eb="5">
      <t>ヒ</t>
    </rPh>
    <rPh sb="5" eb="7">
      <t>シシュツ</t>
    </rPh>
    <phoneticPr fontId="4"/>
  </si>
  <si>
    <t>手数料支出</t>
    <rPh sb="0" eb="3">
      <t>テスウリョウ</t>
    </rPh>
    <rPh sb="3" eb="5">
      <t>シシュツ</t>
    </rPh>
    <phoneticPr fontId="4"/>
  </si>
  <si>
    <t>租税公課支出</t>
    <rPh sb="0" eb="2">
      <t>ソゼイ</t>
    </rPh>
    <rPh sb="2" eb="4">
      <t>コウカ</t>
    </rPh>
    <rPh sb="4" eb="6">
      <t>シシュツ</t>
    </rPh>
    <phoneticPr fontId="4"/>
  </si>
  <si>
    <t>保守料支出</t>
    <rPh sb="0" eb="2">
      <t>ホシュ</t>
    </rPh>
    <rPh sb="2" eb="3">
      <t>リョウ</t>
    </rPh>
    <rPh sb="3" eb="5">
      <t>シシュツ</t>
    </rPh>
    <phoneticPr fontId="4"/>
  </si>
  <si>
    <t>諸会費支出</t>
    <rPh sb="0" eb="3">
      <t>ショカイヒ</t>
    </rPh>
    <rPh sb="3" eb="5">
      <t>シシュツ</t>
    </rPh>
    <phoneticPr fontId="4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</si>
  <si>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4"/>
  </si>
  <si>
    <t>支払利息支出</t>
    <rPh sb="0" eb="2">
      <t>シハライ</t>
    </rPh>
    <rPh sb="2" eb="4">
      <t>リソク</t>
    </rPh>
    <rPh sb="4" eb="6">
      <t>シシュツ</t>
    </rPh>
    <phoneticPr fontId="4"/>
  </si>
  <si>
    <t>その他の支出</t>
    <rPh sb="2" eb="3">
      <t>タ</t>
    </rPh>
    <rPh sb="4" eb="6">
      <t>シシュツ</t>
    </rPh>
    <phoneticPr fontId="4"/>
  </si>
  <si>
    <t>事業活動支出計(2)</t>
    <rPh sb="0" eb="2">
      <t>ジギョウ</t>
    </rPh>
    <rPh sb="2" eb="4">
      <t>カツドウ</t>
    </rPh>
    <rPh sb="4" eb="6">
      <t>シシュツ</t>
    </rPh>
    <rPh sb="6" eb="7">
      <t>ケイ</t>
    </rPh>
    <phoneticPr fontId="4"/>
  </si>
  <si>
    <t>事業活動資金収支差額(3)=(1)-(2)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phoneticPr fontId="4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</si>
  <si>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4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</si>
  <si>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4"/>
  </si>
  <si>
    <t>施設整備寄付金収入</t>
    <rPh sb="0" eb="2">
      <t>シセツ</t>
    </rPh>
    <rPh sb="2" eb="4">
      <t>セイビ</t>
    </rPh>
    <rPh sb="4" eb="7">
      <t>キフキン</t>
    </rPh>
    <rPh sb="7" eb="9">
      <t>シュウニュウ</t>
    </rPh>
    <phoneticPr fontId="4"/>
  </si>
  <si>
    <t>固定資産売却収入</t>
    <rPh sb="0" eb="2">
      <t>コテイ</t>
    </rPh>
    <rPh sb="2" eb="4">
      <t>シサン</t>
    </rPh>
    <rPh sb="4" eb="6">
      <t>バイキャク</t>
    </rPh>
    <rPh sb="6" eb="8">
      <t>シュウニュウ</t>
    </rPh>
    <phoneticPr fontId="4"/>
  </si>
  <si>
    <t>施設整備等収入計(4)</t>
    <rPh sb="0" eb="2">
      <t>シセツ</t>
    </rPh>
    <rPh sb="2" eb="4">
      <t>セイビ</t>
    </rPh>
    <rPh sb="4" eb="5">
      <t>トウ</t>
    </rPh>
    <rPh sb="5" eb="7">
      <t>シュウニュウ</t>
    </rPh>
    <rPh sb="7" eb="8">
      <t>ケイ</t>
    </rPh>
    <phoneticPr fontId="4"/>
  </si>
  <si>
    <t>設備資金借入金元金償還支出</t>
    <rPh sb="0" eb="2">
      <t>セツビ</t>
    </rPh>
    <rPh sb="2" eb="4">
      <t>シキン</t>
    </rPh>
    <rPh sb="4" eb="6">
      <t>カリイレ</t>
    </rPh>
    <rPh sb="6" eb="7">
      <t>キン</t>
    </rPh>
    <rPh sb="7" eb="9">
      <t>ガンキン</t>
    </rPh>
    <rPh sb="9" eb="11">
      <t>ショウカン</t>
    </rPh>
    <rPh sb="11" eb="13">
      <t>シシュツ</t>
    </rPh>
    <phoneticPr fontId="4"/>
  </si>
  <si>
    <t>ﾘｰｽ債務支出</t>
    <rPh sb="3" eb="5">
      <t>サイム</t>
    </rPh>
    <rPh sb="5" eb="7">
      <t>シシュツ</t>
    </rPh>
    <phoneticPr fontId="4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</si>
  <si>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4"/>
  </si>
  <si>
    <t>施設整備等支出計(5)</t>
    <rPh sb="0" eb="2">
      <t>シセツ</t>
    </rPh>
    <rPh sb="2" eb="4">
      <t>セイビ</t>
    </rPh>
    <rPh sb="4" eb="5">
      <t>トウ</t>
    </rPh>
    <rPh sb="5" eb="7">
      <t>シシュツ</t>
    </rPh>
    <rPh sb="7" eb="8">
      <t>ケイ</t>
    </rPh>
    <phoneticPr fontId="4"/>
  </si>
  <si>
    <t>　　　　　施設整備等資金収支差額(6)=(4)-(5)</t>
    <rPh sb="5" eb="7">
      <t>シセツ</t>
    </rPh>
    <rPh sb="7" eb="9">
      <t>セイビ</t>
    </rPh>
    <rPh sb="9" eb="10">
      <t>トウ</t>
    </rPh>
    <rPh sb="10" eb="12">
      <t>シキン</t>
    </rPh>
    <rPh sb="12" eb="14">
      <t>シュウシ</t>
    </rPh>
    <rPh sb="14" eb="16">
      <t>サガク</t>
    </rPh>
    <phoneticPr fontId="4"/>
  </si>
  <si>
    <t>収入</t>
    <rPh sb="0" eb="2">
      <t>シュウニュウ</t>
    </rPh>
    <phoneticPr fontId="4"/>
  </si>
  <si>
    <t>運営資金借入収入</t>
    <rPh sb="0" eb="2">
      <t>ウンエイ</t>
    </rPh>
    <rPh sb="2" eb="4">
      <t>シキン</t>
    </rPh>
    <rPh sb="4" eb="6">
      <t>カリイレ</t>
    </rPh>
    <rPh sb="6" eb="8">
      <t>シュウニュウ</t>
    </rPh>
    <phoneticPr fontId="4"/>
  </si>
  <si>
    <t>拠点繰入金収入</t>
    <rPh sb="0" eb="2">
      <t>キョテン</t>
    </rPh>
    <rPh sb="2" eb="4">
      <t>クリイレ</t>
    </rPh>
    <rPh sb="4" eb="5">
      <t>キン</t>
    </rPh>
    <rPh sb="5" eb="7">
      <t>シュウニュウ</t>
    </rPh>
    <phoneticPr fontId="4"/>
  </si>
  <si>
    <t>その他の活動収入計(7)</t>
    <rPh sb="2" eb="3">
      <t>タ</t>
    </rPh>
    <rPh sb="4" eb="6">
      <t>カツドウ</t>
    </rPh>
    <rPh sb="6" eb="8">
      <t>シュウニュウ</t>
    </rPh>
    <rPh sb="8" eb="9">
      <t>ケイ</t>
    </rPh>
    <phoneticPr fontId="4"/>
  </si>
  <si>
    <t>運営資金償還支出</t>
    <rPh sb="0" eb="2">
      <t>ウンエイ</t>
    </rPh>
    <rPh sb="2" eb="4">
      <t>シキン</t>
    </rPh>
    <rPh sb="4" eb="6">
      <t>ショウカン</t>
    </rPh>
    <rPh sb="6" eb="8">
      <t>シシュツ</t>
    </rPh>
    <phoneticPr fontId="4"/>
  </si>
  <si>
    <t>拠点繰入金支出</t>
    <rPh sb="0" eb="2">
      <t>キョテン</t>
    </rPh>
    <rPh sb="2" eb="4">
      <t>クリイレ</t>
    </rPh>
    <rPh sb="4" eb="5">
      <t>キン</t>
    </rPh>
    <rPh sb="5" eb="7">
      <t>シシュツ</t>
    </rPh>
    <phoneticPr fontId="4"/>
  </si>
  <si>
    <t>その他の活動支出(8)</t>
    <rPh sb="2" eb="3">
      <t>タ</t>
    </rPh>
    <rPh sb="4" eb="6">
      <t>カツドウ</t>
    </rPh>
    <rPh sb="6" eb="8">
      <t>シシュツ</t>
    </rPh>
    <phoneticPr fontId="4"/>
  </si>
  <si>
    <t>その他の活動資金収支差額(9)=(7)-(8)</t>
    <rPh sb="2" eb="3">
      <t>タ</t>
    </rPh>
    <rPh sb="4" eb="6">
      <t>カツドウ</t>
    </rPh>
    <rPh sb="6" eb="8">
      <t>シキン</t>
    </rPh>
    <rPh sb="8" eb="10">
      <t>シュウシ</t>
    </rPh>
    <rPh sb="10" eb="12">
      <t>サガク</t>
    </rPh>
    <phoneticPr fontId="4"/>
  </si>
  <si>
    <t>予備費支出(10)</t>
    <rPh sb="0" eb="3">
      <t>ヨビヒ</t>
    </rPh>
    <rPh sb="3" eb="5">
      <t>シシュツ</t>
    </rPh>
    <phoneticPr fontId="4"/>
  </si>
  <si>
    <t>当期資金収支差額合計(10)=(3)+(6)+(9)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4"/>
  </si>
  <si>
    <t>前期末支払残高(11)</t>
    <rPh sb="0" eb="2">
      <t>ゼンキ</t>
    </rPh>
    <rPh sb="2" eb="3">
      <t>マツ</t>
    </rPh>
    <rPh sb="3" eb="5">
      <t>シハライ</t>
    </rPh>
    <rPh sb="5" eb="7">
      <t>ザンダカ</t>
    </rPh>
    <phoneticPr fontId="4"/>
  </si>
  <si>
    <t>当期末支払資金残高(10)+(11)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4"/>
  </si>
  <si>
    <t>施設合計貸借対照表</t>
    <rPh sb="0" eb="2">
      <t>シセツ</t>
    </rPh>
    <rPh sb="2" eb="4">
      <t>ゴウケイ</t>
    </rPh>
    <rPh sb="4" eb="6">
      <t>タイシャク</t>
    </rPh>
    <rPh sb="6" eb="9">
      <t>タイショウヒョウ</t>
    </rPh>
    <phoneticPr fontId="4"/>
  </si>
  <si>
    <t>平成 28 年  3  月 31 日現在</t>
    <rPh sb="0" eb="2">
      <t>ヘイセイ</t>
    </rPh>
    <rPh sb="6" eb="7">
      <t>トシ</t>
    </rPh>
    <rPh sb="12" eb="13">
      <t>ツキ</t>
    </rPh>
    <rPh sb="17" eb="18">
      <t>ニチ</t>
    </rPh>
    <rPh sb="18" eb="20">
      <t>ゲンザイ</t>
    </rPh>
    <phoneticPr fontId="4"/>
  </si>
  <si>
    <t>トータスホーム</t>
    <phoneticPr fontId="4"/>
  </si>
  <si>
    <t>ラビットファーム</t>
    <phoneticPr fontId="4"/>
  </si>
  <si>
    <t>支援センター</t>
    <rPh sb="0" eb="2">
      <t>シエン</t>
    </rPh>
    <phoneticPr fontId="4"/>
  </si>
  <si>
    <t>合　　計</t>
    <rPh sb="0" eb="1">
      <t>ゴウ</t>
    </rPh>
    <rPh sb="3" eb="4">
      <t>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</si>
  <si>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</si>
  <si>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</si>
  <si>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預金</t>
    <rPh sb="0" eb="2">
      <t>ヨキン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</si>
  <si>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</si>
  <si>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現金</t>
    <rPh sb="0" eb="2">
      <t>ゲンキン</t>
    </rPh>
    <phoneticPr fontId="4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</si>
  <si>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4"/>
  </si>
  <si>
    <t>未収金</t>
    <rPh sb="0" eb="3">
      <t>ミシュウキン</t>
    </rPh>
    <phoneticPr fontId="4"/>
  </si>
  <si>
    <t>未払費用</t>
    <rPh sb="0" eb="2">
      <t>ミハライ</t>
    </rPh>
    <rPh sb="2" eb="4">
      <t>ヒヨウ</t>
    </rPh>
    <phoneticPr fontId="4"/>
  </si>
  <si>
    <t>立替金</t>
    <rPh sb="0" eb="2">
      <t>タテカエ</t>
    </rPh>
    <rPh sb="2" eb="3">
      <t>キン</t>
    </rPh>
    <phoneticPr fontId="4"/>
  </si>
  <si>
    <t>１年ﾘｰｽ債務</t>
    <rPh sb="1" eb="2">
      <t>ネン</t>
    </rPh>
    <rPh sb="5" eb="7">
      <t>サイム</t>
    </rPh>
    <phoneticPr fontId="4"/>
  </si>
  <si>
    <t>預り金</t>
    <rPh sb="0" eb="1">
      <t>アズ</t>
    </rPh>
    <rPh sb="2" eb="3">
      <t>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</si>
  <si>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</si>
  <si>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</si>
  <si>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ﾘｰｽ債務</t>
    <rPh sb="3" eb="5">
      <t>サイム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</si>
  <si>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</si>
  <si>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</si>
  <si>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その他の固定負債</t>
    <rPh sb="2" eb="3">
      <t>タ</t>
    </rPh>
    <rPh sb="4" eb="6">
      <t>コテイ</t>
    </rPh>
    <rPh sb="6" eb="8">
      <t>フサイ</t>
    </rPh>
    <phoneticPr fontId="4"/>
  </si>
  <si>
    <t>基本財産合計</t>
    <rPh sb="0" eb="2">
      <t>キホン</t>
    </rPh>
    <rPh sb="2" eb="4">
      <t>ザイサン</t>
    </rPh>
    <rPh sb="4" eb="6">
      <t>ゴウケイ</t>
    </rPh>
    <phoneticPr fontId="4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</si>
  <si>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</si>
  <si>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</si>
  <si>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</si>
  <si>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その他の固定資産</t>
    <rPh sb="2" eb="3">
      <t>タ</t>
    </rPh>
    <rPh sb="4" eb="6">
      <t>コテイ</t>
    </rPh>
    <rPh sb="6" eb="8">
      <t>シサン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</si>
  <si>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</si>
  <si>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構築物</t>
    <rPh sb="0" eb="2">
      <t>コウチク</t>
    </rPh>
    <rPh sb="2" eb="3">
      <t>ブツ</t>
    </rPh>
    <phoneticPr fontId="4"/>
  </si>
  <si>
    <t>機械及び装置</t>
    <rPh sb="0" eb="2">
      <t>キカイ</t>
    </rPh>
    <rPh sb="2" eb="3">
      <t>オヨ</t>
    </rPh>
    <rPh sb="4" eb="6">
      <t>ソウチ</t>
    </rPh>
    <phoneticPr fontId="4"/>
  </si>
  <si>
    <t>基本金</t>
    <rPh sb="0" eb="2">
      <t>キホン</t>
    </rPh>
    <rPh sb="2" eb="3">
      <t>キン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</si>
  <si>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</si>
  <si>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器具備品</t>
    <rPh sb="0" eb="2">
      <t>キグ</t>
    </rPh>
    <rPh sb="2" eb="4">
      <t>ビヒン</t>
    </rPh>
    <phoneticPr fontId="4"/>
  </si>
  <si>
    <t>国庫補助金積立金</t>
    <rPh sb="0" eb="2">
      <t>コッコ</t>
    </rPh>
    <rPh sb="2" eb="5">
      <t>ホジョキン</t>
    </rPh>
    <rPh sb="5" eb="7">
      <t>ツミタテ</t>
    </rPh>
    <rPh sb="7" eb="8">
      <t>キン</t>
    </rPh>
    <phoneticPr fontId="4"/>
  </si>
  <si>
    <t>有形ﾘｰｽ資産</t>
    <rPh sb="0" eb="2">
      <t>ユウケイ</t>
    </rPh>
    <rPh sb="5" eb="7">
      <t>シサン</t>
    </rPh>
    <phoneticPr fontId="4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</si>
  <si>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4"/>
  </si>
  <si>
    <t>次期繰越活動増減差額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4"/>
  </si>
  <si>
    <t>その他固定資産</t>
    <rPh sb="2" eb="3">
      <t>タ</t>
    </rPh>
    <rPh sb="3" eb="5">
      <t>コテイ</t>
    </rPh>
    <rPh sb="5" eb="7">
      <t>シサン</t>
    </rPh>
    <phoneticPr fontId="4"/>
  </si>
  <si>
    <t>(うち当期活動増減差額)</t>
    <rPh sb="3" eb="5">
      <t>トウキ</t>
    </rPh>
    <rPh sb="5" eb="7">
      <t>カツドウ</t>
    </rPh>
    <rPh sb="7" eb="9">
      <t>ゾウゲン</t>
    </rPh>
    <rPh sb="9" eb="11">
      <t>サガク</t>
    </rPh>
    <phoneticPr fontId="4"/>
  </si>
  <si>
    <t>純資産合計</t>
    <rPh sb="0" eb="1">
      <t>ジュン</t>
    </rPh>
    <rPh sb="1" eb="3">
      <t>シサン</t>
    </rPh>
    <rPh sb="3" eb="5">
      <t>ゴウケイ</t>
    </rPh>
    <phoneticPr fontId="4"/>
  </si>
  <si>
    <t>資産合計</t>
    <rPh sb="0" eb="2">
      <t>シサン</t>
    </rPh>
    <rPh sb="2" eb="4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</si>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</sst>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422">
    <xf numFmtId="0" fontId="0" fillId="0" borderId="0" xfId="0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/>
    <xf numFmtId="0" fontId="7" fillId="2" borderId="5" xfId="2" applyFont="1" applyFill="1" applyBorder="1" applyAlignment="1" applyProtection="1">
      <alignment horizontal="center" vertical="center"/>
    </xf>
    <xf numFmtId="0" fontId="7" fillId="2" borderId="6" xfId="2" applyFont="1" applyFill="1" applyBorder="1" applyAlignment="1" applyProtection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2" xfId="0" applyFill="1" applyBorder="1"/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8" fillId="0" borderId="13" xfId="0" applyFont="1" applyBorder="1"/>
    <xf numFmtId="0" fontId="0" fillId="0" borderId="6" xfId="0" applyBorder="1" applyAlignment="1">
      <alignment horizontal="center"/>
    </xf>
    <xf numFmtId="176" fontId="0" fillId="0" borderId="5" xfId="0" applyNumberFormat="1" applyBorder="1" applyAlignment="1"/>
    <xf numFmtId="176" fontId="0" fillId="0" borderId="6" xfId="0" applyNumberFormat="1" applyBorder="1"/>
    <xf numFmtId="0" fontId="0" fillId="0" borderId="13" xfId="0" applyFont="1" applyBorder="1" applyAlignment="1">
      <alignment horizontal="distributed"/>
    </xf>
    <xf numFmtId="176" fontId="0" fillId="0" borderId="6" xfId="0" applyNumberFormat="1" applyBorder="1" applyAlignment="1"/>
    <xf numFmtId="0" fontId="0" fillId="0" borderId="13" xfId="0" applyBorder="1" applyAlignment="1">
      <alignment horizontal="distributed"/>
    </xf>
    <xf numFmtId="176" fontId="0" fillId="0" borderId="5" xfId="0" applyNumberFormat="1" applyBorder="1"/>
    <xf numFmtId="38" fontId="7" fillId="0" borderId="5" xfId="1" applyFont="1" applyBorder="1" applyAlignment="1"/>
    <xf numFmtId="0" fontId="0" fillId="0" borderId="13" xfId="0" applyBorder="1" applyAlignment="1">
      <alignment horizontal="left" vertical="distributed"/>
    </xf>
    <xf numFmtId="38" fontId="7" fillId="0" borderId="6" xfId="1" applyFont="1" applyBorder="1" applyAlignment="1"/>
    <xf numFmtId="176" fontId="7" fillId="0" borderId="5" xfId="1" applyNumberFormat="1" applyFont="1" applyBorder="1" applyAlignment="1"/>
    <xf numFmtId="176" fontId="7" fillId="0" borderId="6" xfId="1" applyNumberFormat="1" applyFont="1" applyBorder="1" applyAlignment="1"/>
    <xf numFmtId="0" fontId="0" fillId="0" borderId="6" xfId="0" applyBorder="1" applyAlignment="1"/>
    <xf numFmtId="0" fontId="0" fillId="0" borderId="13" xfId="0" applyBorder="1" applyAlignment="1">
      <alignment horizontal="center" vertical="distributed"/>
    </xf>
    <xf numFmtId="0" fontId="0" fillId="0" borderId="13" xfId="0" applyBorder="1" applyAlignment="1">
      <alignment horizontal="center"/>
    </xf>
    <xf numFmtId="38" fontId="0" fillId="0" borderId="6" xfId="0" applyNumberFormat="1" applyBorder="1"/>
    <xf numFmtId="0" fontId="0" fillId="0" borderId="14" xfId="0" applyBorder="1" applyAlignment="1">
      <alignment vertical="center" textRotation="255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38" fontId="7" fillId="2" borderId="17" xfId="1" applyFont="1" applyFill="1" applyBorder="1" applyAlignment="1"/>
    <xf numFmtId="176" fontId="7" fillId="2" borderId="18" xfId="1" applyNumberFormat="1" applyFont="1" applyFill="1" applyBorder="1" applyAlignment="1"/>
    <xf numFmtId="176" fontId="0" fillId="2" borderId="18" xfId="0" applyNumberFormat="1" applyFill="1" applyBorder="1"/>
    <xf numFmtId="176" fontId="0" fillId="0" borderId="18" xfId="0" applyNumberFormat="1" applyBorder="1"/>
    <xf numFmtId="176" fontId="0" fillId="0" borderId="17" xfId="0" applyNumberFormat="1" applyBorder="1"/>
    <xf numFmtId="0" fontId="0" fillId="0" borderId="9" xfId="0" applyBorder="1"/>
    <xf numFmtId="0" fontId="0" fillId="0" borderId="1" xfId="0" applyFill="1" applyBorder="1" applyAlignment="1">
      <alignment horizontal="distributed"/>
    </xf>
    <xf numFmtId="0" fontId="0" fillId="0" borderId="10" xfId="0" applyBorder="1"/>
    <xf numFmtId="176" fontId="0" fillId="0" borderId="11" xfId="0" applyNumberFormat="1" applyBorder="1"/>
    <xf numFmtId="38" fontId="7" fillId="0" borderId="11" xfId="1" applyFont="1" applyBorder="1" applyAlignment="1"/>
    <xf numFmtId="176" fontId="0" fillId="0" borderId="11" xfId="0" applyNumberFormat="1" applyBorder="1" applyAlignment="1"/>
    <xf numFmtId="176" fontId="0" fillId="0" borderId="10" xfId="0" applyNumberFormat="1" applyBorder="1"/>
    <xf numFmtId="0" fontId="0" fillId="0" borderId="2" xfId="0" applyBorder="1"/>
    <xf numFmtId="0" fontId="0" fillId="0" borderId="3" xfId="0" applyBorder="1" applyAlignment="1">
      <alignment horizontal="distributed"/>
    </xf>
    <xf numFmtId="0" fontId="0" fillId="0" borderId="4" xfId="0" applyBorder="1"/>
    <xf numFmtId="176" fontId="0" fillId="0" borderId="8" xfId="0" applyNumberFormat="1" applyBorder="1"/>
    <xf numFmtId="38" fontId="7" fillId="0" borderId="8" xfId="1" applyFont="1" applyBorder="1" applyAlignment="1"/>
    <xf numFmtId="176" fontId="0" fillId="0" borderId="8" xfId="0" applyNumberFormat="1" applyBorder="1" applyAlignment="1"/>
    <xf numFmtId="176" fontId="0" fillId="0" borderId="4" xfId="0" applyNumberFormat="1" applyBorder="1"/>
    <xf numFmtId="38" fontId="7" fillId="0" borderId="18" xfId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38" fontId="0" fillId="0" borderId="10" xfId="0" applyNumberFormat="1" applyBorder="1"/>
    <xf numFmtId="56" fontId="5" fillId="0" borderId="13" xfId="0" applyNumberFormat="1" applyFont="1" applyBorder="1" applyAlignment="1">
      <alignment horizontal="distributed"/>
    </xf>
    <xf numFmtId="0" fontId="5" fillId="0" borderId="13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56" fontId="5" fillId="0" borderId="13" xfId="0" applyNumberFormat="1" applyFont="1" applyBorder="1" applyAlignment="1">
      <alignment horizontal="distributed" vertical="distributed"/>
    </xf>
    <xf numFmtId="0" fontId="5" fillId="0" borderId="6" xfId="0" applyFont="1" applyBorder="1"/>
    <xf numFmtId="38" fontId="5" fillId="0" borderId="5" xfId="1" applyFont="1" applyBorder="1" applyAlignment="1"/>
    <xf numFmtId="0" fontId="0" fillId="0" borderId="15" xfId="0" applyBorder="1"/>
    <xf numFmtId="56" fontId="5" fillId="0" borderId="16" xfId="0" applyNumberFormat="1" applyFont="1" applyBorder="1"/>
    <xf numFmtId="0" fontId="5" fillId="0" borderId="17" xfId="0" applyFont="1" applyBorder="1"/>
    <xf numFmtId="176" fontId="5" fillId="0" borderId="18" xfId="0" applyNumberFormat="1" applyFont="1" applyBorder="1"/>
    <xf numFmtId="0" fontId="5" fillId="0" borderId="10" xfId="0" applyFont="1" applyBorder="1"/>
    <xf numFmtId="176" fontId="5" fillId="0" borderId="11" xfId="0" applyNumberFormat="1" applyFont="1" applyBorder="1"/>
    <xf numFmtId="38" fontId="5" fillId="0" borderId="11" xfId="1" applyFont="1" applyBorder="1" applyAlignment="1"/>
    <xf numFmtId="56" fontId="0" fillId="0" borderId="13" xfId="0" applyNumberFormat="1" applyFont="1" applyBorder="1" applyAlignment="1">
      <alignment horizontal="distributed"/>
    </xf>
    <xf numFmtId="176" fontId="5" fillId="0" borderId="5" xfId="0" applyNumberFormat="1" applyFont="1" applyBorder="1"/>
    <xf numFmtId="0" fontId="5" fillId="0" borderId="13" xfId="0" applyFont="1" applyBorder="1" applyAlignment="1">
      <alignment horizontal="distributed"/>
    </xf>
    <xf numFmtId="176" fontId="5" fillId="0" borderId="8" xfId="0" applyNumberFormat="1" applyFont="1" applyBorder="1"/>
    <xf numFmtId="0" fontId="0" fillId="0" borderId="7" xfId="0" applyBorder="1" applyAlignment="1"/>
    <xf numFmtId="0" fontId="0" fillId="0" borderId="13" xfId="0" applyBorder="1" applyAlignment="1"/>
    <xf numFmtId="176" fontId="5" fillId="0" borderId="5" xfId="0" applyNumberFormat="1" applyFont="1" applyBorder="1" applyAlignment="1">
      <alignment vertical="center"/>
    </xf>
    <xf numFmtId="176" fontId="7" fillId="0" borderId="8" xfId="1" applyNumberFormat="1" applyFont="1" applyBorder="1" applyAlignment="1"/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distributed"/>
    </xf>
    <xf numFmtId="0" fontId="0" fillId="0" borderId="19" xfId="0" applyBorder="1" applyAlignment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0" xfId="0" applyBorder="1" applyAlignment="1"/>
    <xf numFmtId="0" fontId="0" fillId="0" borderId="0" xfId="0" applyBorder="1" applyAlignment="1"/>
    <xf numFmtId="0" fontId="0" fillId="0" borderId="19" xfId="0" applyBorder="1" applyAlignment="1">
      <alignment horizontal="center"/>
    </xf>
    <xf numFmtId="38" fontId="7" fillId="0" borderId="12" xfId="1" applyFont="1" applyBorder="1" applyAlignment="1"/>
    <xf numFmtId="176" fontId="0" fillId="0" borderId="12" xfId="0" applyNumberFormat="1" applyBorder="1"/>
    <xf numFmtId="176" fontId="0" fillId="0" borderId="19" xfId="0" applyNumberFormat="1" applyBorder="1"/>
    <xf numFmtId="0" fontId="0" fillId="0" borderId="12" xfId="0" applyBorder="1"/>
    <xf numFmtId="176" fontId="0" fillId="2" borderId="15" xfId="0" applyNumberFormat="1" applyFont="1" applyFill="1" applyBorder="1"/>
    <xf numFmtId="176" fontId="0" fillId="2" borderId="17" xfId="0" applyNumberFormat="1" applyFont="1" applyFill="1" applyBorder="1"/>
    <xf numFmtId="0" fontId="0" fillId="3" borderId="14" xfId="0" applyFill="1" applyBorder="1"/>
    <xf numFmtId="176" fontId="5" fillId="2" borderId="18" xfId="0" applyNumberFormat="1" applyFont="1" applyFill="1" applyBorder="1"/>
    <xf numFmtId="0" fontId="0" fillId="0" borderId="1" xfId="0" applyFont="1" applyBorder="1" applyAlignment="1">
      <alignment horizontal="distributed"/>
    </xf>
    <xf numFmtId="176" fontId="5" fillId="0" borderId="4" xfId="0" applyNumberFormat="1" applyFont="1" applyBorder="1"/>
    <xf numFmtId="0" fontId="0" fillId="0" borderId="24" xfId="0" applyBorder="1"/>
    <xf numFmtId="0" fontId="5" fillId="0" borderId="3" xfId="0" applyFont="1" applyBorder="1" applyAlignment="1">
      <alignment horizontal="distributed"/>
    </xf>
    <xf numFmtId="0" fontId="0" fillId="0" borderId="25" xfId="0" applyBorder="1"/>
    <xf numFmtId="176" fontId="5" fillId="0" borderId="26" xfId="0" applyNumberFormat="1" applyFont="1" applyBorder="1"/>
    <xf numFmtId="38" fontId="7" fillId="0" borderId="26" xfId="1" applyFont="1" applyBorder="1" applyAlignment="1"/>
    <xf numFmtId="176" fontId="0" fillId="0" borderId="26" xfId="0" applyNumberFormat="1" applyBorder="1"/>
    <xf numFmtId="176" fontId="0" fillId="0" borderId="25" xfId="0" applyNumberFormat="1" applyBorder="1"/>
    <xf numFmtId="0" fontId="0" fillId="0" borderId="3" xfId="0" applyBorder="1"/>
    <xf numFmtId="0" fontId="0" fillId="0" borderId="14" xfId="0" applyBorder="1"/>
    <xf numFmtId="0" fontId="0" fillId="3" borderId="14" xfId="0" applyFill="1" applyBorder="1" applyAlignment="1">
      <alignment vertical="center"/>
    </xf>
    <xf numFmtId="0" fontId="0" fillId="3" borderId="27" xfId="0" applyFill="1" applyBorder="1" applyAlignment="1"/>
    <xf numFmtId="0" fontId="0" fillId="3" borderId="28" xfId="0" applyFill="1" applyBorder="1" applyAlignment="1"/>
    <xf numFmtId="176" fontId="5" fillId="3" borderId="18" xfId="0" applyNumberFormat="1" applyFont="1" applyFill="1" applyBorder="1"/>
    <xf numFmtId="176" fontId="0" fillId="3" borderId="18" xfId="0" applyNumberFormat="1" applyFill="1" applyBorder="1"/>
    <xf numFmtId="0" fontId="0" fillId="2" borderId="16" xfId="0" applyFill="1" applyBorder="1"/>
    <xf numFmtId="176" fontId="5" fillId="2" borderId="14" xfId="0" applyNumberFormat="1" applyFont="1" applyFill="1" applyBorder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176" fontId="5" fillId="0" borderId="32" xfId="0" applyNumberFormat="1" applyFont="1" applyBorder="1"/>
    <xf numFmtId="176" fontId="0" fillId="0" borderId="31" xfId="0" applyNumberFormat="1" applyBorder="1"/>
    <xf numFmtId="0" fontId="0" fillId="3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/>
    <xf numFmtId="0" fontId="0" fillId="0" borderId="9" xfId="0" applyBorder="1" applyAlignment="1"/>
    <xf numFmtId="0" fontId="0" fillId="0" borderId="1" xfId="0" applyBorder="1" applyAlignment="1">
      <alignment wrapText="1"/>
    </xf>
    <xf numFmtId="0" fontId="0" fillId="0" borderId="7" xfId="0" applyFont="1" applyBorder="1" applyAlignment="1"/>
    <xf numFmtId="0" fontId="0" fillId="0" borderId="13" xfId="0" applyFont="1" applyBorder="1" applyAlignment="1"/>
    <xf numFmtId="0" fontId="0" fillId="0" borderId="6" xfId="0" applyFont="1" applyBorder="1" applyAlignment="1"/>
    <xf numFmtId="0" fontId="9" fillId="0" borderId="13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" xfId="0" applyBorder="1" applyAlignment="1"/>
    <xf numFmtId="0" fontId="0" fillId="0" borderId="20" xfId="0" applyBorder="1" applyAlignment="1">
      <alignment vertical="center"/>
    </xf>
    <xf numFmtId="0" fontId="0" fillId="0" borderId="19" xfId="0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/>
    <xf numFmtId="0" fontId="0" fillId="2" borderId="1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76" fontId="0" fillId="0" borderId="32" xfId="0" applyNumberFormat="1" applyBorder="1"/>
    <xf numFmtId="0" fontId="0" fillId="0" borderId="13" xfId="0" applyBorder="1"/>
    <xf numFmtId="0" fontId="0" fillId="0" borderId="20" xfId="0" applyBorder="1"/>
    <xf numFmtId="0" fontId="0" fillId="0" borderId="0" xfId="0" applyBorder="1"/>
    <xf numFmtId="176" fontId="7" fillId="0" borderId="19" xfId="0" applyNumberFormat="1" applyFont="1" applyBorder="1" applyAlignment="1">
      <alignment horizontal="right"/>
    </xf>
    <xf numFmtId="0" fontId="0" fillId="0" borderId="33" xfId="0" applyBorder="1"/>
    <xf numFmtId="176" fontId="7" fillId="0" borderId="26" xfId="0" applyNumberFormat="1" applyFont="1" applyBorder="1" applyAlignment="1">
      <alignment horizontal="right"/>
    </xf>
    <xf numFmtId="0" fontId="0" fillId="2" borderId="21" xfId="0" applyFill="1" applyBorder="1"/>
    <xf numFmtId="176" fontId="7" fillId="2" borderId="34" xfId="0" applyNumberFormat="1" applyFont="1" applyFill="1" applyBorder="1" applyAlignment="1"/>
    <xf numFmtId="176" fontId="7" fillId="2" borderId="34" xfId="0" applyNumberFormat="1" applyFont="1" applyFill="1" applyBorder="1" applyAlignment="1">
      <alignment horizontal="right"/>
    </xf>
    <xf numFmtId="0" fontId="0" fillId="2" borderId="34" xfId="0" applyFill="1" applyBorder="1"/>
    <xf numFmtId="0" fontId="0" fillId="3" borderId="11" xfId="0" applyFill="1" applyBorder="1"/>
    <xf numFmtId="0" fontId="0" fillId="2" borderId="35" xfId="0" applyFill="1" applyBorder="1"/>
    <xf numFmtId="176" fontId="0" fillId="2" borderId="14" xfId="0" applyNumberFormat="1" applyFill="1" applyBorder="1"/>
    <xf numFmtId="0" fontId="0" fillId="3" borderId="12" xfId="0" applyFill="1" applyBorder="1" applyAlignment="1">
      <alignment vertical="center" textRotation="255"/>
    </xf>
    <xf numFmtId="0" fontId="0" fillId="0" borderId="4" xfId="0" applyBorder="1" applyAlignment="1">
      <alignment horizontal="center"/>
    </xf>
    <xf numFmtId="176" fontId="0" fillId="0" borderId="18" xfId="0" applyNumberFormat="1" applyBorder="1" applyAlignment="1"/>
    <xf numFmtId="0" fontId="0" fillId="0" borderId="3" xfId="0" applyBorder="1" applyAlignment="1">
      <alignment horizontal="center"/>
    </xf>
    <xf numFmtId="38" fontId="7" fillId="0" borderId="4" xfId="1" applyFont="1" applyBorder="1" applyAlignment="1"/>
    <xf numFmtId="0" fontId="0" fillId="0" borderId="16" xfId="0" applyBorder="1" applyAlignment="1">
      <alignment horizontal="center"/>
    </xf>
    <xf numFmtId="38" fontId="7" fillId="0" borderId="16" xfId="1" applyFont="1" applyBorder="1" applyAlignment="1"/>
    <xf numFmtId="176" fontId="7" fillId="0" borderId="18" xfId="1" applyNumberFormat="1" applyFont="1" applyBorder="1" applyAlignment="1"/>
    <xf numFmtId="38" fontId="7" fillId="0" borderId="10" xfId="1" applyFont="1" applyBorder="1" applyAlignment="1"/>
    <xf numFmtId="176" fontId="7" fillId="0" borderId="11" xfId="1" applyNumberFormat="1" applyFont="1" applyBorder="1" applyAlignment="1"/>
    <xf numFmtId="176" fontId="7" fillId="0" borderId="10" xfId="1" applyNumberFormat="1" applyFont="1" applyBorder="1" applyAlignment="1"/>
    <xf numFmtId="0" fontId="5" fillId="0" borderId="1" xfId="0" applyFont="1" applyFill="1" applyBorder="1" applyAlignment="1">
      <alignment horizontal="distributed"/>
    </xf>
    <xf numFmtId="0" fontId="5" fillId="0" borderId="15" xfId="0" applyFont="1" applyBorder="1"/>
    <xf numFmtId="0" fontId="5" fillId="0" borderId="13" xfId="0" applyFont="1" applyBorder="1" applyAlignment="1"/>
    <xf numFmtId="0" fontId="5" fillId="0" borderId="7" xfId="0" applyFont="1" applyBorder="1" applyAlignment="1"/>
    <xf numFmtId="0" fontId="5" fillId="0" borderId="20" xfId="0" applyFont="1" applyBorder="1" applyAlignment="1"/>
    <xf numFmtId="0" fontId="5" fillId="0" borderId="9" xfId="0" applyFont="1" applyBorder="1"/>
    <xf numFmtId="0" fontId="5" fillId="0" borderId="2" xfId="0" applyFont="1" applyBorder="1"/>
    <xf numFmtId="0" fontId="5" fillId="0" borderId="29" xfId="0" applyFont="1" applyBorder="1" applyAlignment="1"/>
    <xf numFmtId="0" fontId="0" fillId="0" borderId="30" xfId="0" applyFont="1" applyBorder="1" applyAlignment="1"/>
    <xf numFmtId="0" fontId="0" fillId="0" borderId="31" xfId="0" applyFont="1" applyBorder="1" applyAlignment="1"/>
    <xf numFmtId="0" fontId="0" fillId="0" borderId="18" xfId="0" applyBorder="1"/>
    <xf numFmtId="0" fontId="0" fillId="0" borderId="16" xfId="0" applyBorder="1" applyAlignment="1">
      <alignment wrapText="1"/>
    </xf>
    <xf numFmtId="0" fontId="0" fillId="0" borderId="9" xfId="0" applyFont="1" applyBorder="1" applyAlignment="1"/>
    <xf numFmtId="0" fontId="0" fillId="0" borderId="1" xfId="0" applyFont="1" applyBorder="1" applyAlignment="1"/>
    <xf numFmtId="0" fontId="0" fillId="0" borderId="10" xfId="0" applyFont="1" applyBorder="1" applyAlignment="1"/>
    <xf numFmtId="0" fontId="0" fillId="0" borderId="29" xfId="0" applyBorder="1"/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0" xfId="0" applyNumberFormat="1" applyBorder="1"/>
    <xf numFmtId="0" fontId="0" fillId="0" borderId="0" xfId="0" applyFill="1" applyBorder="1" applyAlignment="1"/>
    <xf numFmtId="176" fontId="7" fillId="0" borderId="0" xfId="0" applyNumberFormat="1" applyFont="1" applyFill="1" applyBorder="1" applyAlignment="1"/>
    <xf numFmtId="0" fontId="0" fillId="2" borderId="36" xfId="0" applyFill="1" applyBorder="1"/>
    <xf numFmtId="0" fontId="5" fillId="2" borderId="16" xfId="0" applyFont="1" applyFill="1" applyBorder="1"/>
    <xf numFmtId="0" fontId="0" fillId="2" borderId="17" xfId="0" applyFill="1" applyBorder="1"/>
    <xf numFmtId="176" fontId="7" fillId="2" borderId="18" xfId="0" applyNumberFormat="1" applyFont="1" applyFill="1" applyBorder="1" applyAlignment="1">
      <alignment horizontal="right"/>
    </xf>
    <xf numFmtId="176" fontId="0" fillId="2" borderId="37" xfId="0" applyNumberFormat="1" applyFill="1" applyBorder="1"/>
    <xf numFmtId="0" fontId="5" fillId="2" borderId="36" xfId="0" applyFont="1" applyFill="1" applyBorder="1" applyAlignment="1"/>
    <xf numFmtId="0" fontId="0" fillId="2" borderId="16" xfId="0" applyFill="1" applyBorder="1" applyAlignment="1"/>
    <xf numFmtId="0" fontId="0" fillId="2" borderId="17" xfId="0" applyFill="1" applyBorder="1" applyAlignment="1"/>
    <xf numFmtId="176" fontId="7" fillId="2" borderId="18" xfId="0" applyNumberFormat="1" applyFont="1" applyFill="1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7" fontId="0" fillId="0" borderId="0" xfId="0" applyNumberFormat="1" applyBorder="1"/>
    <xf numFmtId="0" fontId="11" fillId="0" borderId="0" xfId="0" applyFont="1" applyBorder="1" applyAlignment="1">
      <alignment horizontal="center"/>
    </xf>
    <xf numFmtId="56" fontId="0" fillId="0" borderId="0" xfId="0" applyNumberFormat="1" applyAlignment="1"/>
    <xf numFmtId="178" fontId="0" fillId="0" borderId="0" xfId="0" applyNumberFormat="1" applyBorder="1"/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horizontal="right"/>
    </xf>
    <xf numFmtId="0" fontId="0" fillId="0" borderId="40" xfId="0" applyBorder="1"/>
    <xf numFmtId="177" fontId="0" fillId="0" borderId="40" xfId="0" applyNumberFormat="1" applyBorder="1"/>
    <xf numFmtId="178" fontId="0" fillId="0" borderId="39" xfId="0" applyNumberFormat="1" applyBorder="1"/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44" xfId="0" applyFont="1" applyBorder="1"/>
    <xf numFmtId="0" fontId="0" fillId="0" borderId="45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38" fontId="0" fillId="0" borderId="45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48" xfId="0" applyNumberFormat="1" applyFont="1" applyBorder="1" applyAlignment="1">
      <alignment horizontal="right"/>
    </xf>
    <xf numFmtId="177" fontId="0" fillId="0" borderId="46" xfId="0" applyNumberFormat="1" applyBorder="1"/>
    <xf numFmtId="177" fontId="8" fillId="0" borderId="47" xfId="0" applyNumberFormat="1" applyFont="1" applyBorder="1" applyAlignment="1">
      <alignment horizontal="center"/>
    </xf>
    <xf numFmtId="177" fontId="0" fillId="0" borderId="47" xfId="0" applyNumberFormat="1" applyBorder="1"/>
    <xf numFmtId="177" fontId="0" fillId="0" borderId="15" xfId="0" applyNumberFormat="1" applyBorder="1"/>
    <xf numFmtId="0" fontId="0" fillId="0" borderId="49" xfId="0" applyNumberFormat="1" applyBorder="1" applyAlignment="1">
      <alignment horizontal="distributed"/>
    </xf>
    <xf numFmtId="38" fontId="0" fillId="0" borderId="50" xfId="1" applyFont="1" applyBorder="1" applyAlignment="1">
      <alignment vertical="center"/>
    </xf>
    <xf numFmtId="177" fontId="0" fillId="0" borderId="10" xfId="0" applyNumberFormat="1" applyBorder="1"/>
    <xf numFmtId="177" fontId="0" fillId="0" borderId="11" xfId="0" applyNumberFormat="1" applyBorder="1"/>
    <xf numFmtId="177" fontId="0" fillId="0" borderId="9" xfId="0" applyNumberFormat="1" applyBorder="1"/>
    <xf numFmtId="177" fontId="0" fillId="0" borderId="49" xfId="0" applyNumberFormat="1" applyBorder="1"/>
    <xf numFmtId="0" fontId="0" fillId="0" borderId="51" xfId="0" applyBorder="1" applyAlignment="1">
      <alignment horizontal="distributed"/>
    </xf>
    <xf numFmtId="177" fontId="0" fillId="0" borderId="50" xfId="0" applyNumberFormat="1" applyBorder="1"/>
    <xf numFmtId="178" fontId="0" fillId="0" borderId="11" xfId="0" applyNumberFormat="1" applyBorder="1"/>
    <xf numFmtId="178" fontId="0" fillId="0" borderId="9" xfId="0" applyNumberFormat="1" applyBorder="1"/>
    <xf numFmtId="178" fontId="0" fillId="0" borderId="20" xfId="0" applyNumberFormat="1" applyBorder="1"/>
    <xf numFmtId="177" fontId="0" fillId="0" borderId="52" xfId="0" applyNumberFormat="1" applyBorder="1"/>
    <xf numFmtId="0" fontId="0" fillId="0" borderId="53" xfId="0" applyNumberFormat="1" applyBorder="1" applyAlignment="1">
      <alignment horizontal="distributed"/>
    </xf>
    <xf numFmtId="38" fontId="0" fillId="0" borderId="54" xfId="1" applyFont="1" applyBorder="1" applyAlignment="1"/>
    <xf numFmtId="177" fontId="0" fillId="0" borderId="6" xfId="0" applyNumberFormat="1" applyBorder="1"/>
    <xf numFmtId="177" fontId="0" fillId="0" borderId="5" xfId="0" applyNumberFormat="1" applyBorder="1"/>
    <xf numFmtId="177" fontId="0" fillId="0" borderId="7" xfId="0" applyNumberFormat="1" applyBorder="1"/>
    <xf numFmtId="0" fontId="0" fillId="0" borderId="55" xfId="0" applyFont="1" applyBorder="1" applyAlignment="1">
      <alignment horizontal="distributed"/>
    </xf>
    <xf numFmtId="178" fontId="0" fillId="0" borderId="5" xfId="0" applyNumberFormat="1" applyBorder="1"/>
    <xf numFmtId="178" fontId="0" fillId="0" borderId="7" xfId="0" applyNumberFormat="1" applyBorder="1"/>
    <xf numFmtId="177" fontId="0" fillId="0" borderId="53" xfId="0" applyNumberFormat="1" applyBorder="1"/>
    <xf numFmtId="0" fontId="0" fillId="0" borderId="55" xfId="0" applyBorder="1" applyAlignment="1">
      <alignment horizontal="distributed"/>
    </xf>
    <xf numFmtId="0" fontId="7" fillId="0" borderId="53" xfId="0" applyNumberFormat="1" applyFont="1" applyBorder="1" applyAlignment="1">
      <alignment horizontal="distributed"/>
    </xf>
    <xf numFmtId="38" fontId="7" fillId="0" borderId="54" xfId="1" applyFont="1" applyBorder="1" applyAlignment="1"/>
    <xf numFmtId="177" fontId="0" fillId="0" borderId="54" xfId="0" applyNumberFormat="1" applyBorder="1"/>
    <xf numFmtId="0" fontId="0" fillId="0" borderId="53" xfId="0" applyNumberFormat="1" applyFont="1" applyBorder="1" applyAlignment="1">
      <alignment horizontal="distributed"/>
    </xf>
    <xf numFmtId="177" fontId="0" fillId="0" borderId="56" xfId="0" applyNumberFormat="1" applyBorder="1"/>
    <xf numFmtId="178" fontId="0" fillId="0" borderId="8" xfId="0" applyNumberFormat="1" applyBorder="1"/>
    <xf numFmtId="177" fontId="0" fillId="0" borderId="45" xfId="0" applyNumberFormat="1" applyBorder="1"/>
    <xf numFmtId="178" fontId="0" fillId="0" borderId="17" xfId="0" applyNumberFormat="1" applyBorder="1"/>
    <xf numFmtId="178" fontId="0" fillId="0" borderId="16" xfId="0" applyNumberFormat="1" applyBorder="1"/>
    <xf numFmtId="178" fontId="0" fillId="0" borderId="15" xfId="0" applyNumberFormat="1" applyBorder="1"/>
    <xf numFmtId="178" fontId="0" fillId="0" borderId="46" xfId="0" applyNumberForma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7" xfId="0" applyFont="1" applyBorder="1" applyAlignment="1">
      <alignment horizontal="distributed"/>
    </xf>
    <xf numFmtId="178" fontId="0" fillId="0" borderId="32" xfId="0" applyNumberFormat="1" applyBorder="1"/>
    <xf numFmtId="178" fontId="0" fillId="0" borderId="29" xfId="0" applyNumberFormat="1" applyBorder="1"/>
    <xf numFmtId="178" fontId="0" fillId="0" borderId="49" xfId="0" applyNumberFormat="1" applyBorder="1"/>
    <xf numFmtId="177" fontId="0" fillId="0" borderId="58" xfId="0" applyNumberFormat="1" applyBorder="1"/>
    <xf numFmtId="178" fontId="0" fillId="0" borderId="53" xfId="0" applyNumberFormat="1" applyBorder="1"/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177" fontId="0" fillId="0" borderId="25" xfId="0" applyNumberFormat="1" applyBorder="1"/>
    <xf numFmtId="177" fontId="0" fillId="0" borderId="26" xfId="0" applyNumberFormat="1" applyBorder="1"/>
    <xf numFmtId="177" fontId="0" fillId="0" borderId="24" xfId="0" applyNumberFormat="1" applyBorder="1"/>
    <xf numFmtId="177" fontId="0" fillId="0" borderId="59" xfId="0" applyNumberFormat="1" applyBorder="1"/>
    <xf numFmtId="0" fontId="8" fillId="0" borderId="46" xfId="0" applyFont="1" applyBorder="1" applyAlignment="1">
      <alignment horizontal="center"/>
    </xf>
    <xf numFmtId="177" fontId="0" fillId="0" borderId="17" xfId="0" applyNumberFormat="1" applyBorder="1"/>
    <xf numFmtId="177" fontId="0" fillId="0" borderId="16" xfId="0" applyNumberFormat="1" applyBorder="1"/>
    <xf numFmtId="0" fontId="13" fillId="0" borderId="55" xfId="0" applyFont="1" applyBorder="1" applyAlignment="1">
      <alignment horizontal="distributed"/>
    </xf>
    <xf numFmtId="178" fontId="0" fillId="0" borderId="6" xfId="0" applyNumberFormat="1" applyBorder="1"/>
    <xf numFmtId="178" fontId="0" fillId="0" borderId="13" xfId="0" applyNumberFormat="1" applyBorder="1"/>
    <xf numFmtId="0" fontId="0" fillId="0" borderId="45" xfId="0" applyFont="1" applyBorder="1" applyAlignment="1">
      <alignment horizontal="right"/>
    </xf>
    <xf numFmtId="0" fontId="0" fillId="0" borderId="55" xfId="0" applyFont="1" applyBorder="1" applyAlignment="1">
      <alignment horizontal="distributed" vertical="center"/>
    </xf>
    <xf numFmtId="0" fontId="0" fillId="0" borderId="49" xfId="0" applyBorder="1" applyAlignment="1">
      <alignment horizontal="distributed"/>
    </xf>
    <xf numFmtId="0" fontId="0" fillId="0" borderId="50" xfId="0" applyBorder="1" applyAlignment="1">
      <alignment horizontal="distributed"/>
    </xf>
    <xf numFmtId="0" fontId="0" fillId="0" borderId="61" xfId="0" applyBorder="1" applyAlignment="1">
      <alignment horizontal="distributed"/>
    </xf>
    <xf numFmtId="0" fontId="0" fillId="0" borderId="56" xfId="0" applyBorder="1" applyAlignment="1">
      <alignment horizontal="distributed"/>
    </xf>
    <xf numFmtId="177" fontId="0" fillId="0" borderId="4" xfId="0" applyNumberFormat="1" applyBorder="1"/>
    <xf numFmtId="177" fontId="0" fillId="0" borderId="8" xfId="0" applyNumberFormat="1" applyBorder="1"/>
    <xf numFmtId="177" fontId="0" fillId="0" borderId="2" xfId="0" applyNumberFormat="1" applyBorder="1"/>
    <xf numFmtId="0" fontId="13" fillId="0" borderId="46" xfId="0" applyFont="1" applyBorder="1" applyAlignment="1">
      <alignment horizontal="left"/>
    </xf>
    <xf numFmtId="0" fontId="13" fillId="0" borderId="62" xfId="0" applyFont="1" applyBorder="1" applyAlignment="1">
      <alignment horizontal="distributed"/>
    </xf>
    <xf numFmtId="178" fontId="0" fillId="0" borderId="2" xfId="0" applyNumberFormat="1" applyBorder="1"/>
    <xf numFmtId="38" fontId="0" fillId="0" borderId="50" xfId="1" applyFont="1" applyBorder="1" applyAlignment="1">
      <alignment horizontal="right"/>
    </xf>
    <xf numFmtId="0" fontId="0" fillId="0" borderId="62" xfId="0" applyBorder="1" applyAlignment="1">
      <alignment horizontal="distributed"/>
    </xf>
    <xf numFmtId="178" fontId="0" fillId="0" borderId="63" xfId="0" applyNumberFormat="1" applyBorder="1"/>
    <xf numFmtId="38" fontId="0" fillId="0" borderId="50" xfId="1" applyFont="1" applyBorder="1" applyAlignment="1">
      <alignment horizontal="distributed"/>
    </xf>
    <xf numFmtId="0" fontId="8" fillId="0" borderId="64" xfId="0" applyFont="1" applyBorder="1" applyAlignment="1">
      <alignment horizontal="center"/>
    </xf>
    <xf numFmtId="177" fontId="0" fillId="0" borderId="64" xfId="0" applyNumberFormat="1" applyBorder="1"/>
    <xf numFmtId="177" fontId="0" fillId="0" borderId="65" xfId="0" applyNumberFormat="1" applyBorder="1"/>
    <xf numFmtId="177" fontId="0" fillId="0" borderId="66" xfId="0" applyNumberFormat="1" applyBorder="1"/>
    <xf numFmtId="178" fontId="0" fillId="0" borderId="67" xfId="0" applyNumberFormat="1" applyBorder="1"/>
    <xf numFmtId="0" fontId="0" fillId="0" borderId="53" xfId="0" applyBorder="1" applyAlignment="1">
      <alignment horizontal="distributed"/>
    </xf>
    <xf numFmtId="38" fontId="0" fillId="0" borderId="54" xfId="1" applyFont="1" applyBorder="1" applyAlignment="1">
      <alignment horizontal="distributed"/>
    </xf>
    <xf numFmtId="0" fontId="0" fillId="0" borderId="68" xfId="0" applyBorder="1"/>
    <xf numFmtId="178" fontId="0" fillId="0" borderId="12" xfId="0" applyNumberFormat="1" applyBorder="1"/>
    <xf numFmtId="176" fontId="0" fillId="0" borderId="20" xfId="0" applyNumberFormat="1" applyBorder="1"/>
    <xf numFmtId="0" fontId="9" fillId="0" borderId="53" xfId="0" applyFont="1" applyBorder="1" applyAlignment="1">
      <alignment horizontal="distributed"/>
    </xf>
    <xf numFmtId="38" fontId="9" fillId="0" borderId="54" xfId="1" applyFont="1" applyBorder="1" applyAlignment="1">
      <alignment horizontal="distributed"/>
    </xf>
    <xf numFmtId="176" fontId="0" fillId="0" borderId="15" xfId="0" applyNumberFormat="1" applyBorder="1"/>
    <xf numFmtId="0" fontId="0" fillId="0" borderId="51" xfId="0" applyFont="1" applyBorder="1" applyAlignment="1">
      <alignment horizontal="distributed"/>
    </xf>
    <xf numFmtId="176" fontId="0" fillId="0" borderId="9" xfId="0" applyNumberFormat="1" applyBorder="1"/>
    <xf numFmtId="0" fontId="13" fillId="0" borderId="53" xfId="0" applyFont="1" applyBorder="1" applyAlignment="1">
      <alignment horizontal="distributed"/>
    </xf>
    <xf numFmtId="38" fontId="13" fillId="0" borderId="54" xfId="1" applyFont="1" applyBorder="1" applyAlignment="1">
      <alignment horizontal="distributed"/>
    </xf>
    <xf numFmtId="178" fontId="0" fillId="0" borderId="24" xfId="0" applyNumberFormat="1" applyBorder="1"/>
    <xf numFmtId="178" fontId="0" fillId="0" borderId="61" xfId="0" applyNumberFormat="1" applyBorder="1"/>
    <xf numFmtId="0" fontId="0" fillId="0" borderId="53" xfId="0" applyFont="1" applyBorder="1"/>
    <xf numFmtId="0" fontId="13" fillId="0" borderId="47" xfId="2" applyFont="1" applyBorder="1" applyAlignment="1" applyProtection="1">
      <alignment horizontal="center"/>
    </xf>
    <xf numFmtId="176" fontId="0" fillId="0" borderId="45" xfId="0" applyNumberFormat="1" applyBorder="1"/>
    <xf numFmtId="176" fontId="0" fillId="0" borderId="46" xfId="0" applyNumberFormat="1" applyBorder="1"/>
    <xf numFmtId="0" fontId="13" fillId="0" borderId="51" xfId="0" applyFont="1" applyBorder="1" applyAlignment="1">
      <alignment horizontal="distributed"/>
    </xf>
    <xf numFmtId="176" fontId="0" fillId="0" borderId="50" xfId="0" applyNumberFormat="1" applyBorder="1"/>
    <xf numFmtId="177" fontId="0" fillId="0" borderId="29" xfId="0" applyNumberFormat="1" applyBorder="1"/>
    <xf numFmtId="176" fontId="0" fillId="0" borderId="49" xfId="0" applyNumberFormat="1" applyBorder="1"/>
    <xf numFmtId="0" fontId="0" fillId="0" borderId="53" xfId="0" applyBorder="1"/>
    <xf numFmtId="0" fontId="0" fillId="0" borderId="54" xfId="0" applyBorder="1"/>
    <xf numFmtId="0" fontId="9" fillId="0" borderId="55" xfId="0" applyFont="1" applyBorder="1" applyAlignment="1">
      <alignment horizontal="distributed"/>
    </xf>
    <xf numFmtId="0" fontId="0" fillId="0" borderId="61" xfId="0" applyBorder="1"/>
    <xf numFmtId="0" fontId="0" fillId="0" borderId="56" xfId="0" applyBorder="1"/>
    <xf numFmtId="177" fontId="0" fillId="0" borderId="61" xfId="0" applyNumberFormat="1" applyBorder="1"/>
    <xf numFmtId="176" fontId="0" fillId="0" borderId="56" xfId="0" applyNumberFormat="1" applyBorder="1"/>
    <xf numFmtId="176" fontId="0" fillId="0" borderId="2" xfId="0" applyNumberFormat="1" applyBorder="1"/>
    <xf numFmtId="176" fontId="0" fillId="0" borderId="63" xfId="0" applyNumberFormat="1" applyBorder="1"/>
    <xf numFmtId="176" fontId="0" fillId="0" borderId="69" xfId="0" applyNumberFormat="1" applyBorder="1"/>
    <xf numFmtId="178" fontId="0" fillId="0" borderId="65" xfId="0" applyNumberFormat="1" applyBorder="1"/>
    <xf numFmtId="178" fontId="0" fillId="0" borderId="70" xfId="0" applyNumberFormat="1" applyBorder="1"/>
    <xf numFmtId="176" fontId="0" fillId="0" borderId="70" xfId="0" applyNumberFormat="1" applyBorder="1"/>
    <xf numFmtId="0" fontId="0" fillId="0" borderId="71" xfId="0" applyBorder="1"/>
    <xf numFmtId="0" fontId="0" fillId="0" borderId="72" xfId="0" applyBorder="1"/>
    <xf numFmtId="177" fontId="0" fillId="0" borderId="73" xfId="0" applyNumberFormat="1" applyBorder="1"/>
    <xf numFmtId="177" fontId="0" fillId="0" borderId="74" xfId="0" applyNumberFormat="1" applyBorder="1"/>
    <xf numFmtId="177" fontId="0" fillId="0" borderId="75" xfId="0" applyNumberFormat="1" applyBorder="1"/>
    <xf numFmtId="177" fontId="0" fillId="0" borderId="71" xfId="0" applyNumberFormat="1" applyBorder="1"/>
    <xf numFmtId="0" fontId="8" fillId="0" borderId="76" xfId="0" applyFont="1" applyBorder="1" applyAlignment="1">
      <alignment horizontal="center"/>
    </xf>
    <xf numFmtId="38" fontId="0" fillId="0" borderId="77" xfId="0" applyNumberFormat="1" applyFont="1" applyBorder="1" applyAlignment="1">
      <alignment horizontal="right"/>
    </xf>
    <xf numFmtId="38" fontId="0" fillId="0" borderId="78" xfId="0" applyNumberFormat="1" applyFont="1" applyBorder="1" applyAlignment="1">
      <alignment horizontal="right"/>
    </xf>
    <xf numFmtId="38" fontId="0" fillId="0" borderId="79" xfId="0" applyNumberFormat="1" applyFont="1" applyBorder="1" applyAlignment="1">
      <alignment horizontal="right"/>
    </xf>
    <xf numFmtId="177" fontId="0" fillId="0" borderId="76" xfId="0" applyNumberFormat="1" applyBorder="1"/>
    <xf numFmtId="177" fontId="0" fillId="0" borderId="77" xfId="0" applyNumberFormat="1" applyBorder="1"/>
    <xf numFmtId="177" fontId="0" fillId="0" borderId="78" xfId="0" applyNumberFormat="1" applyBorder="1"/>
    <xf numFmtId="177" fontId="0" fillId="0" borderId="79" xfId="0" applyNumberFormat="1" applyBorder="1"/>
    <xf numFmtId="177" fontId="0" fillId="0" borderId="80" xfId="0" applyNumberForma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178" fontId="7" fillId="0" borderId="0" xfId="0" applyNumberFormat="1" applyFont="1" applyBorder="1"/>
    <xf numFmtId="0" fontId="0" fillId="0" borderId="13" xfId="0" applyBorder="1" applyAlignment="1">
      <alignment horizontal="left" vertical="distributed"/>
    </xf>
    <xf numFmtId="0" fontId="0" fillId="0" borderId="6" xfId="0" applyBorder="1" applyAlignme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7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7" fillId="2" borderId="8" xfId="2" applyFont="1" applyFill="1" applyBorder="1" applyAlignment="1" applyProtection="1">
      <alignment horizontal="center" vertical="center"/>
    </xf>
    <xf numFmtId="0" fontId="7" fillId="2" borderId="11" xfId="2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13" xfId="0" applyBorder="1" applyAlignment="1"/>
    <xf numFmtId="0" fontId="0" fillId="0" borderId="7" xfId="0" applyBorder="1" applyAlignment="1">
      <alignment horizontal="center"/>
    </xf>
    <xf numFmtId="0" fontId="0" fillId="3" borderId="12" xfId="0" applyFill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7" xfId="0" applyFont="1" applyBorder="1" applyAlignment="1"/>
    <xf numFmtId="0" fontId="5" fillId="0" borderId="13" xfId="0" applyFont="1" applyBorder="1" applyAlignment="1"/>
    <xf numFmtId="0" fontId="5" fillId="0" borderId="6" xfId="0" applyFont="1" applyBorder="1" applyAlignment="1"/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/>
    <xf numFmtId="0" fontId="0" fillId="2" borderId="17" xfId="0" applyFill="1" applyBorder="1" applyAlignment="1"/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7" xfId="0" applyFont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0" borderId="15" xfId="0" applyFont="1" applyBorder="1" applyAlignmen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0"/>
  <sheetViews>
    <sheetView tabSelected="1" view="pageBreakPreview" zoomScale="60" zoomScaleNormal="100" workbookViewId="0">
      <selection activeCell="D15" sqref="D15:E15"/>
    </sheetView>
  </sheetViews>
  <sheetFormatPr defaultRowHeight="13.5" x14ac:dyDescent="0.15"/>
  <cols>
    <col min="1" max="1" width="3.75" customWidth="1"/>
    <col min="2" max="3" width="4" customWidth="1"/>
    <col min="5" max="5" width="19.375" customWidth="1"/>
    <col min="6" max="6" width="11" customWidth="1"/>
    <col min="7" max="13" width="15.625" customWidth="1"/>
    <col min="14" max="14" width="3.75" customWidth="1"/>
  </cols>
  <sheetData>
    <row r="1" spans="2:13" ht="18.75" customHeight="1" x14ac:dyDescent="0.15">
      <c r="B1" s="368" t="s">
        <v>118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2:13" ht="19.5" customHeight="1" x14ac:dyDescent="0.15">
      <c r="B2" s="369" t="s">
        <v>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2:13" x14ac:dyDescent="0.15">
      <c r="B3" s="1"/>
      <c r="C3" s="2"/>
      <c r="D3" s="2"/>
      <c r="E3" s="2"/>
      <c r="F3" s="3"/>
      <c r="G3" s="4"/>
      <c r="H3" s="5" t="s">
        <v>2</v>
      </c>
      <c r="I3" s="6" t="s">
        <v>3</v>
      </c>
      <c r="J3" s="7" t="s">
        <v>4</v>
      </c>
      <c r="K3" s="370" t="s">
        <v>5</v>
      </c>
      <c r="L3" s="371"/>
      <c r="M3" s="372" t="s">
        <v>6</v>
      </c>
    </row>
    <row r="4" spans="2:13" x14ac:dyDescent="0.15">
      <c r="B4" s="8"/>
      <c r="C4" s="9"/>
      <c r="D4" s="374" t="s">
        <v>7</v>
      </c>
      <c r="E4" s="374"/>
      <c r="F4" s="10"/>
      <c r="G4" s="11" t="s">
        <v>8</v>
      </c>
      <c r="H4" s="12" t="s">
        <v>9</v>
      </c>
      <c r="I4" s="12" t="s">
        <v>9</v>
      </c>
      <c r="J4" s="12" t="s">
        <v>10</v>
      </c>
      <c r="K4" s="12" t="s">
        <v>11</v>
      </c>
      <c r="L4" s="13" t="s">
        <v>12</v>
      </c>
      <c r="M4" s="373"/>
    </row>
    <row r="5" spans="2:13" x14ac:dyDescent="0.15">
      <c r="B5" s="164"/>
      <c r="C5" s="15"/>
      <c r="D5" s="82" t="s">
        <v>119</v>
      </c>
      <c r="E5" s="83"/>
      <c r="F5" s="34"/>
      <c r="G5" s="28">
        <f t="shared" ref="G5:L5" si="0">SUM(G6:G7)</f>
        <v>0</v>
      </c>
      <c r="H5" s="28">
        <f t="shared" si="0"/>
        <v>0</v>
      </c>
      <c r="I5" s="28">
        <f t="shared" si="0"/>
        <v>0</v>
      </c>
      <c r="J5" s="28">
        <f t="shared" si="0"/>
        <v>13370477</v>
      </c>
      <c r="K5" s="28">
        <f t="shared" si="0"/>
        <v>0</v>
      </c>
      <c r="L5" s="28">
        <f t="shared" si="0"/>
        <v>0</v>
      </c>
      <c r="M5" s="24">
        <f>SUM(G5:L5)</f>
        <v>13370477</v>
      </c>
    </row>
    <row r="6" spans="2:13" x14ac:dyDescent="0.15">
      <c r="B6" s="164"/>
      <c r="C6" s="15"/>
      <c r="D6" s="82"/>
      <c r="E6" s="83" t="s">
        <v>120</v>
      </c>
      <c r="F6" s="34"/>
      <c r="G6" s="23"/>
      <c r="H6" s="23"/>
      <c r="I6" s="23"/>
      <c r="J6" s="23">
        <v>12169077</v>
      </c>
      <c r="K6" s="23"/>
      <c r="L6" s="23"/>
      <c r="M6" s="24">
        <f>SUM(G6:L6)</f>
        <v>12169077</v>
      </c>
    </row>
    <row r="7" spans="2:13" ht="14.25" thickBot="1" x14ac:dyDescent="0.2">
      <c r="B7" s="164"/>
      <c r="C7" s="15"/>
      <c r="D7" s="53"/>
      <c r="E7" s="54" t="s">
        <v>17</v>
      </c>
      <c r="F7" s="165"/>
      <c r="G7" s="58"/>
      <c r="H7" s="58"/>
      <c r="I7" s="58"/>
      <c r="J7" s="58">
        <v>1201400</v>
      </c>
      <c r="K7" s="58"/>
      <c r="L7" s="58"/>
      <c r="M7" s="59">
        <f>SUM(G7:L7)</f>
        <v>1201400</v>
      </c>
    </row>
    <row r="8" spans="2:13" ht="15" thickTop="1" thickBot="1" x14ac:dyDescent="0.2">
      <c r="B8" s="164"/>
      <c r="C8" s="15"/>
      <c r="D8" s="138" t="s">
        <v>121</v>
      </c>
      <c r="E8" s="139"/>
      <c r="F8" s="139"/>
      <c r="G8" s="166">
        <f>SUM(G9,G13)</f>
        <v>0</v>
      </c>
      <c r="H8" s="166">
        <f>SUM(H9,H13)</f>
        <v>54984646</v>
      </c>
      <c r="I8" s="166">
        <f>SUM(I9,I13)</f>
        <v>2094318</v>
      </c>
      <c r="J8" s="166">
        <f>SUM(J9,J13)</f>
        <v>31725860</v>
      </c>
      <c r="K8" s="166">
        <f>SUM(K9,K14)</f>
        <v>13800700</v>
      </c>
      <c r="L8" s="166">
        <f>SUM(L9,L13)</f>
        <v>0</v>
      </c>
      <c r="M8" s="44">
        <f>SUM(G8:L8)</f>
        <v>102605524</v>
      </c>
    </row>
    <row r="9" spans="2:13" ht="14.25" thickTop="1" x14ac:dyDescent="0.15">
      <c r="B9" s="164"/>
      <c r="C9" s="15"/>
      <c r="D9" s="129" t="s">
        <v>122</v>
      </c>
      <c r="E9" s="141"/>
      <c r="F9" s="128"/>
      <c r="G9" s="51">
        <f t="shared" ref="G9:M9" si="1">SUM(G10:G12)</f>
        <v>0</v>
      </c>
      <c r="H9" s="51">
        <f t="shared" si="1"/>
        <v>48566270</v>
      </c>
      <c r="I9" s="51">
        <f t="shared" si="1"/>
        <v>1758410</v>
      </c>
      <c r="J9" s="51">
        <f t="shared" si="1"/>
        <v>31725860</v>
      </c>
      <c r="K9" s="51">
        <f t="shared" si="1"/>
        <v>1704700</v>
      </c>
      <c r="L9" s="51">
        <f t="shared" si="1"/>
        <v>0</v>
      </c>
      <c r="M9" s="52">
        <f t="shared" si="1"/>
        <v>83755240</v>
      </c>
    </row>
    <row r="10" spans="2:13" x14ac:dyDescent="0.15">
      <c r="B10" s="164"/>
      <c r="C10" s="15"/>
      <c r="D10" s="20"/>
      <c r="E10" s="30" t="s">
        <v>123</v>
      </c>
      <c r="F10" s="31"/>
      <c r="G10" s="28">
        <f>SUM(G11,G15)</f>
        <v>0</v>
      </c>
      <c r="H10" s="28"/>
      <c r="I10" s="28"/>
      <c r="J10" s="28">
        <v>31725860</v>
      </c>
      <c r="K10" s="28"/>
      <c r="L10" s="28">
        <f>SUM(L11,L15)</f>
        <v>0</v>
      </c>
      <c r="M10" s="24">
        <f t="shared" ref="M10:M24" si="2">SUM(G10:L10)</f>
        <v>31725860</v>
      </c>
    </row>
    <row r="11" spans="2:13" ht="15" x14ac:dyDescent="0.15">
      <c r="B11" s="164"/>
      <c r="C11" s="15" t="s">
        <v>19</v>
      </c>
      <c r="D11" s="20"/>
      <c r="E11" s="30" t="s">
        <v>124</v>
      </c>
      <c r="F11" s="31"/>
      <c r="G11" s="28">
        <f>SUM(G12:G14)</f>
        <v>0</v>
      </c>
      <c r="H11" s="28">
        <v>48566270</v>
      </c>
      <c r="I11" s="28">
        <v>1758410</v>
      </c>
      <c r="J11" s="28"/>
      <c r="K11" s="28"/>
      <c r="L11" s="28"/>
      <c r="M11" s="24">
        <f t="shared" si="2"/>
        <v>50324680</v>
      </c>
    </row>
    <row r="12" spans="2:13" x14ac:dyDescent="0.15">
      <c r="B12" s="164"/>
      <c r="C12" s="15"/>
      <c r="D12" s="20"/>
      <c r="E12" s="366" t="s">
        <v>125</v>
      </c>
      <c r="F12" s="367"/>
      <c r="G12" s="32"/>
      <c r="H12" s="29"/>
      <c r="I12" s="29"/>
      <c r="J12" s="28"/>
      <c r="K12" s="28">
        <v>1704700</v>
      </c>
      <c r="L12" s="24"/>
      <c r="M12" s="24">
        <f t="shared" si="2"/>
        <v>1704700</v>
      </c>
    </row>
    <row r="13" spans="2:13" x14ac:dyDescent="0.15">
      <c r="B13" s="164"/>
      <c r="C13" s="15"/>
      <c r="D13" s="375" t="s">
        <v>126</v>
      </c>
      <c r="E13" s="376"/>
      <c r="F13" s="367"/>
      <c r="G13" s="32"/>
      <c r="H13" s="32">
        <v>6418376</v>
      </c>
      <c r="I13" s="32">
        <v>335908</v>
      </c>
      <c r="J13" s="32"/>
      <c r="K13" s="32"/>
      <c r="L13" s="32"/>
      <c r="M13" s="24">
        <f t="shared" si="2"/>
        <v>6754284</v>
      </c>
    </row>
    <row r="14" spans="2:13" x14ac:dyDescent="0.15">
      <c r="B14" s="164"/>
      <c r="C14" s="15"/>
      <c r="D14" s="20" t="s">
        <v>127</v>
      </c>
      <c r="E14" s="30"/>
      <c r="F14" s="31"/>
      <c r="G14" s="32">
        <f t="shared" ref="G14:L14" si="3">SUM(G15:G16)</f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12096000</v>
      </c>
      <c r="L14" s="32">
        <f t="shared" si="3"/>
        <v>3901000</v>
      </c>
      <c r="M14" s="24">
        <f t="shared" si="2"/>
        <v>15997000</v>
      </c>
    </row>
    <row r="15" spans="2:13" ht="15" x14ac:dyDescent="0.15">
      <c r="B15" s="164"/>
      <c r="C15" s="15" t="s">
        <v>128</v>
      </c>
      <c r="D15" s="377" t="s">
        <v>129</v>
      </c>
      <c r="E15" s="376"/>
      <c r="F15" s="34"/>
      <c r="G15" s="32"/>
      <c r="H15" s="29"/>
      <c r="I15" s="29"/>
      <c r="J15" s="28"/>
      <c r="K15" s="28">
        <v>96000</v>
      </c>
      <c r="L15" s="24"/>
      <c r="M15" s="28">
        <f t="shared" si="2"/>
        <v>96000</v>
      </c>
    </row>
    <row r="16" spans="2:13" x14ac:dyDescent="0.15">
      <c r="B16" s="164"/>
      <c r="C16" s="15"/>
      <c r="D16" s="20"/>
      <c r="E16" s="35" t="s">
        <v>130</v>
      </c>
      <c r="F16" s="31"/>
      <c r="G16" s="32"/>
      <c r="H16" s="32"/>
      <c r="I16" s="32"/>
      <c r="J16" s="32"/>
      <c r="K16" s="32">
        <v>12000000</v>
      </c>
      <c r="L16" s="32">
        <v>3901000</v>
      </c>
      <c r="M16" s="24">
        <f t="shared" si="2"/>
        <v>15901000</v>
      </c>
    </row>
    <row r="17" spans="2:13" x14ac:dyDescent="0.15">
      <c r="B17" s="164"/>
      <c r="C17" s="15"/>
      <c r="D17" s="20" t="s">
        <v>131</v>
      </c>
      <c r="E17" s="36"/>
      <c r="F17" s="31"/>
      <c r="G17" s="32">
        <v>240000</v>
      </c>
      <c r="H17" s="29"/>
      <c r="I17" s="29"/>
      <c r="J17" s="28"/>
      <c r="K17" s="28"/>
      <c r="L17" s="24"/>
      <c r="M17" s="24">
        <f t="shared" si="2"/>
        <v>240000</v>
      </c>
    </row>
    <row r="18" spans="2:13" ht="14.25" thickBot="1" x14ac:dyDescent="0.2">
      <c r="B18" s="378" t="s">
        <v>132</v>
      </c>
      <c r="C18" s="15"/>
      <c r="D18" s="53" t="s">
        <v>133</v>
      </c>
      <c r="E18" s="167"/>
      <c r="F18" s="168"/>
      <c r="G18" s="85">
        <v>377</v>
      </c>
      <c r="H18" s="57">
        <v>538</v>
      </c>
      <c r="I18" s="57"/>
      <c r="J18" s="56">
        <v>178</v>
      </c>
      <c r="K18" s="56">
        <v>280</v>
      </c>
      <c r="L18" s="59"/>
      <c r="M18" s="59">
        <f t="shared" si="2"/>
        <v>1373</v>
      </c>
    </row>
    <row r="19" spans="2:13" ht="15" thickTop="1" thickBot="1" x14ac:dyDescent="0.2">
      <c r="B19" s="379"/>
      <c r="C19" s="15"/>
      <c r="D19" s="71" t="s">
        <v>134</v>
      </c>
      <c r="E19" s="169"/>
      <c r="F19" s="170"/>
      <c r="G19" s="171">
        <f>SUM(G20:G22)</f>
        <v>1194314</v>
      </c>
      <c r="H19" s="171">
        <f>SUM(H21:H22)</f>
        <v>1388958</v>
      </c>
      <c r="I19" s="171">
        <f>SUM(I21:I22)</f>
        <v>0</v>
      </c>
      <c r="J19" s="171">
        <f>SUM(J21:J22)</f>
        <v>36</v>
      </c>
      <c r="K19" s="171">
        <f>SUM(K21:K22)</f>
        <v>0</v>
      </c>
      <c r="L19" s="171">
        <f>SUM(L21:L22)</f>
        <v>0</v>
      </c>
      <c r="M19" s="44">
        <f t="shared" si="2"/>
        <v>2583308</v>
      </c>
    </row>
    <row r="20" spans="2:13" ht="14.25" thickTop="1" x14ac:dyDescent="0.15">
      <c r="B20" s="379"/>
      <c r="C20" s="15"/>
      <c r="D20" s="46"/>
      <c r="E20" s="103" t="s">
        <v>135</v>
      </c>
      <c r="F20" s="172"/>
      <c r="G20" s="173">
        <v>18000</v>
      </c>
      <c r="H20" s="173"/>
      <c r="I20" s="173"/>
      <c r="J20" s="173"/>
      <c r="K20" s="173"/>
      <c r="L20" s="174"/>
      <c r="M20" s="52">
        <f t="shared" si="2"/>
        <v>18000</v>
      </c>
    </row>
    <row r="21" spans="2:13" x14ac:dyDescent="0.15">
      <c r="B21" s="379"/>
      <c r="C21" s="15"/>
      <c r="D21" s="20"/>
      <c r="E21" s="25" t="s">
        <v>136</v>
      </c>
      <c r="F21" s="31"/>
      <c r="G21" s="32"/>
      <c r="H21" s="29">
        <v>534564</v>
      </c>
      <c r="I21" s="29"/>
      <c r="J21" s="28"/>
      <c r="K21" s="28"/>
      <c r="L21" s="24"/>
      <c r="M21" s="24">
        <f t="shared" si="2"/>
        <v>534564</v>
      </c>
    </row>
    <row r="22" spans="2:13" ht="14.25" thickBot="1" x14ac:dyDescent="0.2">
      <c r="B22" s="379"/>
      <c r="C22" s="15"/>
      <c r="D22" s="20"/>
      <c r="E22" s="27" t="s">
        <v>137</v>
      </c>
      <c r="F22" s="37"/>
      <c r="G22" s="32">
        <v>1176314</v>
      </c>
      <c r="H22" s="29">
        <v>854394</v>
      </c>
      <c r="I22" s="29"/>
      <c r="J22" s="28">
        <v>36</v>
      </c>
      <c r="K22" s="28"/>
      <c r="L22" s="24"/>
      <c r="M22" s="24">
        <f t="shared" si="2"/>
        <v>2030744</v>
      </c>
    </row>
    <row r="23" spans="2:13" ht="15" thickTop="1" thickBot="1" x14ac:dyDescent="0.2">
      <c r="B23" s="379"/>
      <c r="C23" s="38"/>
      <c r="D23" s="39"/>
      <c r="E23" s="40" t="s">
        <v>138</v>
      </c>
      <c r="F23" s="41"/>
      <c r="G23" s="42">
        <f>SUM(G5,G8,G14,G17,G18,G19)</f>
        <v>1434691</v>
      </c>
      <c r="H23" s="42">
        <f>SUM(H5,H8,H14,H17,H18,H19)</f>
        <v>56374142</v>
      </c>
      <c r="I23" s="42">
        <f>SUM(I5,I8,I14,I17,I18,I19)</f>
        <v>2094318</v>
      </c>
      <c r="J23" s="42">
        <f>SUM(J5,J8,J14,J17,J18,J19)</f>
        <v>45096551</v>
      </c>
      <c r="K23" s="42">
        <f>SUM(K9,K14,K18)</f>
        <v>13800980</v>
      </c>
      <c r="L23" s="42">
        <v>3901000</v>
      </c>
      <c r="M23" s="43">
        <f t="shared" si="2"/>
        <v>122701682</v>
      </c>
    </row>
    <row r="24" spans="2:13" ht="15.75" thickTop="1" thickBot="1" x14ac:dyDescent="0.2">
      <c r="B24" s="379"/>
      <c r="C24" s="15"/>
      <c r="D24" s="381" t="s">
        <v>139</v>
      </c>
      <c r="E24" s="382"/>
      <c r="F24" s="383"/>
      <c r="G24" s="44">
        <f t="shared" ref="G24:L24" si="4">SUM(G25:G30)</f>
        <v>0</v>
      </c>
      <c r="H24" s="44">
        <f t="shared" si="4"/>
        <v>28480584</v>
      </c>
      <c r="I24" s="44">
        <f t="shared" si="4"/>
        <v>2077983</v>
      </c>
      <c r="J24" s="44">
        <f t="shared" si="4"/>
        <v>32312960</v>
      </c>
      <c r="K24" s="44">
        <f t="shared" si="4"/>
        <v>14041554</v>
      </c>
      <c r="L24" s="44">
        <f t="shared" si="4"/>
        <v>4016000</v>
      </c>
      <c r="M24" s="45">
        <f t="shared" si="2"/>
        <v>80929081</v>
      </c>
    </row>
    <row r="25" spans="2:13" ht="15" thickTop="1" x14ac:dyDescent="0.15">
      <c r="B25" s="379"/>
      <c r="C25" s="15"/>
      <c r="D25" s="46"/>
      <c r="E25" s="175" t="s">
        <v>140</v>
      </c>
      <c r="F25" s="48"/>
      <c r="G25" s="49"/>
      <c r="H25" s="50">
        <v>19110138</v>
      </c>
      <c r="I25" s="50">
        <v>1394302</v>
      </c>
      <c r="J25" s="51">
        <v>24532825</v>
      </c>
      <c r="K25" s="49">
        <v>11197200</v>
      </c>
      <c r="L25" s="52">
        <v>3396000</v>
      </c>
      <c r="M25" s="52">
        <f t="shared" ref="M25:M30" si="5">SUM(H25:L25)</f>
        <v>59630465</v>
      </c>
    </row>
    <row r="26" spans="2:13" ht="14.25" x14ac:dyDescent="0.15">
      <c r="B26" s="379"/>
      <c r="C26" s="15"/>
      <c r="D26" s="46"/>
      <c r="E26" s="80" t="s">
        <v>141</v>
      </c>
      <c r="F26" s="48"/>
      <c r="G26" s="49"/>
      <c r="H26" s="50">
        <v>918952</v>
      </c>
      <c r="I26" s="50">
        <v>67048</v>
      </c>
      <c r="J26" s="51">
        <v>625000</v>
      </c>
      <c r="K26" s="49"/>
      <c r="L26" s="52">
        <v>200000</v>
      </c>
      <c r="M26" s="52">
        <f t="shared" si="5"/>
        <v>1811000</v>
      </c>
    </row>
    <row r="27" spans="2:13" ht="14.25" x14ac:dyDescent="0.15">
      <c r="B27" s="379"/>
      <c r="C27" s="15"/>
      <c r="D27" s="20"/>
      <c r="E27" s="80" t="s">
        <v>142</v>
      </c>
      <c r="F27" s="18"/>
      <c r="G27" s="28"/>
      <c r="H27" s="29">
        <v>1053160</v>
      </c>
      <c r="I27" s="29">
        <v>76840</v>
      </c>
      <c r="J27" s="23">
        <v>650000</v>
      </c>
      <c r="K27" s="28"/>
      <c r="L27" s="24"/>
      <c r="M27" s="52">
        <f t="shared" si="5"/>
        <v>1780000</v>
      </c>
    </row>
    <row r="28" spans="2:13" ht="14.25" x14ac:dyDescent="0.15">
      <c r="B28" s="379"/>
      <c r="C28" s="15"/>
      <c r="D28" s="20"/>
      <c r="E28" s="80" t="s">
        <v>36</v>
      </c>
      <c r="F28" s="18"/>
      <c r="G28" s="28"/>
      <c r="H28" s="29">
        <v>3958446</v>
      </c>
      <c r="I28" s="29">
        <v>288814</v>
      </c>
      <c r="J28" s="28">
        <v>1357067</v>
      </c>
      <c r="K28" s="28">
        <v>375500</v>
      </c>
      <c r="L28" s="24"/>
      <c r="M28" s="52">
        <f t="shared" si="5"/>
        <v>5979827</v>
      </c>
    </row>
    <row r="29" spans="2:13" ht="14.25" x14ac:dyDescent="0.15">
      <c r="B29" s="379"/>
      <c r="C29" s="15"/>
      <c r="D29" s="20"/>
      <c r="E29" s="80" t="s">
        <v>143</v>
      </c>
      <c r="F29" s="18"/>
      <c r="G29" s="28"/>
      <c r="H29" s="29">
        <v>658747</v>
      </c>
      <c r="I29" s="29">
        <v>48063</v>
      </c>
      <c r="J29" s="28">
        <v>970310</v>
      </c>
      <c r="K29" s="28">
        <v>532260</v>
      </c>
      <c r="L29" s="24"/>
      <c r="M29" s="52">
        <f t="shared" si="5"/>
        <v>2209380</v>
      </c>
    </row>
    <row r="30" spans="2:13" ht="15" thickBot="1" x14ac:dyDescent="0.2">
      <c r="B30" s="379"/>
      <c r="C30" s="15"/>
      <c r="D30" s="53"/>
      <c r="E30" s="106" t="s">
        <v>144</v>
      </c>
      <c r="F30" s="55"/>
      <c r="G30" s="56"/>
      <c r="H30" s="57">
        <v>2781141</v>
      </c>
      <c r="I30" s="57">
        <v>202916</v>
      </c>
      <c r="J30" s="58">
        <v>4177758</v>
      </c>
      <c r="K30" s="56">
        <v>1936594</v>
      </c>
      <c r="L30" s="59">
        <v>420000</v>
      </c>
      <c r="M30" s="52">
        <f t="shared" si="5"/>
        <v>9518409</v>
      </c>
    </row>
    <row r="31" spans="2:13" ht="15.75" thickTop="1" thickBot="1" x14ac:dyDescent="0.2">
      <c r="B31" s="379"/>
      <c r="C31" s="15"/>
      <c r="D31" s="381" t="s">
        <v>145</v>
      </c>
      <c r="E31" s="382"/>
      <c r="F31" s="383"/>
      <c r="G31" s="44">
        <f t="shared" ref="G31:L31" si="6">SUM(G32:G47)</f>
        <v>0</v>
      </c>
      <c r="H31" s="44">
        <f t="shared" si="6"/>
        <v>10455831</v>
      </c>
      <c r="I31" s="44">
        <f t="shared" si="6"/>
        <v>16335</v>
      </c>
      <c r="J31" s="44">
        <f t="shared" si="6"/>
        <v>8701961</v>
      </c>
      <c r="K31" s="44">
        <f t="shared" si="6"/>
        <v>60801</v>
      </c>
      <c r="L31" s="44">
        <f t="shared" si="6"/>
        <v>776000</v>
      </c>
      <c r="M31" s="44">
        <f t="shared" ref="M31:M48" si="7">SUM(G31:L31)</f>
        <v>20010928</v>
      </c>
    </row>
    <row r="32" spans="2:13" ht="15" thickTop="1" x14ac:dyDescent="0.15">
      <c r="B32" s="379"/>
      <c r="C32" s="15"/>
      <c r="D32" s="46"/>
      <c r="E32" s="63" t="s">
        <v>146</v>
      </c>
      <c r="F32" s="48"/>
      <c r="G32" s="49"/>
      <c r="H32" s="50">
        <v>6414688</v>
      </c>
      <c r="I32" s="50">
        <v>10016</v>
      </c>
      <c r="J32" s="49"/>
      <c r="K32" s="49"/>
      <c r="L32" s="24"/>
      <c r="M32" s="49">
        <f t="shared" si="7"/>
        <v>6424704</v>
      </c>
    </row>
    <row r="33" spans="2:13" ht="14.25" x14ac:dyDescent="0.15">
      <c r="B33" s="379"/>
      <c r="C33" s="15"/>
      <c r="D33" s="20"/>
      <c r="E33" s="65" t="s">
        <v>147</v>
      </c>
      <c r="F33" s="18"/>
      <c r="G33" s="28"/>
      <c r="H33" s="29">
        <v>31961</v>
      </c>
      <c r="I33" s="29">
        <v>51</v>
      </c>
      <c r="J33" s="28"/>
      <c r="K33" s="28"/>
      <c r="L33" s="24"/>
      <c r="M33" s="28">
        <f t="shared" si="7"/>
        <v>32012</v>
      </c>
    </row>
    <row r="34" spans="2:13" ht="14.25" x14ac:dyDescent="0.15">
      <c r="B34" s="379"/>
      <c r="C34" s="15"/>
      <c r="D34" s="20"/>
      <c r="E34" s="65" t="s">
        <v>148</v>
      </c>
      <c r="F34" s="18"/>
      <c r="G34" s="28"/>
      <c r="H34" s="29"/>
      <c r="I34" s="29"/>
      <c r="J34" s="28">
        <v>89423</v>
      </c>
      <c r="K34" s="28"/>
      <c r="L34" s="24"/>
      <c r="M34" s="28">
        <f t="shared" si="7"/>
        <v>89423</v>
      </c>
    </row>
    <row r="35" spans="2:13" ht="14.25" x14ac:dyDescent="0.15">
      <c r="B35" s="379"/>
      <c r="C35" s="15"/>
      <c r="D35" s="20"/>
      <c r="E35" s="65" t="s">
        <v>149</v>
      </c>
      <c r="F35" s="18"/>
      <c r="G35" s="28"/>
      <c r="H35" s="29">
        <v>307518</v>
      </c>
      <c r="I35" s="29">
        <v>481</v>
      </c>
      <c r="J35" s="28">
        <v>209257</v>
      </c>
      <c r="K35" s="28"/>
      <c r="L35" s="24"/>
      <c r="M35" s="28">
        <f t="shared" si="7"/>
        <v>517256</v>
      </c>
    </row>
    <row r="36" spans="2:13" ht="14.25" x14ac:dyDescent="0.15">
      <c r="B36" s="379"/>
      <c r="C36" s="15"/>
      <c r="D36" s="20"/>
      <c r="E36" s="65" t="s">
        <v>150</v>
      </c>
      <c r="F36" s="151"/>
      <c r="G36" s="28"/>
      <c r="H36" s="29"/>
      <c r="I36" s="29"/>
      <c r="J36" s="28"/>
      <c r="K36" s="28"/>
      <c r="L36" s="24">
        <v>612800</v>
      </c>
      <c r="M36" s="28">
        <f t="shared" si="7"/>
        <v>612800</v>
      </c>
    </row>
    <row r="37" spans="2:13" ht="14.25" x14ac:dyDescent="0.15">
      <c r="B37" s="379"/>
      <c r="C37" s="15"/>
      <c r="D37" s="20"/>
      <c r="E37" s="66" t="s">
        <v>151</v>
      </c>
      <c r="F37" s="66"/>
      <c r="G37" s="28"/>
      <c r="H37" s="29">
        <v>209728</v>
      </c>
      <c r="I37" s="29">
        <v>328</v>
      </c>
      <c r="J37" s="28">
        <v>186790</v>
      </c>
      <c r="K37" s="28"/>
      <c r="L37" s="24"/>
      <c r="M37" s="28">
        <f t="shared" si="7"/>
        <v>396846</v>
      </c>
    </row>
    <row r="38" spans="2:13" ht="15" x14ac:dyDescent="0.15">
      <c r="B38" s="379"/>
      <c r="C38" s="15" t="s">
        <v>152</v>
      </c>
      <c r="D38" s="20"/>
      <c r="E38" s="66" t="s">
        <v>153</v>
      </c>
      <c r="F38" s="66"/>
      <c r="G38" s="28"/>
      <c r="H38" s="29"/>
      <c r="I38" s="29"/>
      <c r="J38" s="28">
        <v>4118300</v>
      </c>
      <c r="K38" s="28"/>
      <c r="L38" s="24"/>
      <c r="M38" s="28">
        <f t="shared" si="7"/>
        <v>4118300</v>
      </c>
    </row>
    <row r="39" spans="2:13" ht="14.25" x14ac:dyDescent="0.15">
      <c r="B39" s="379"/>
      <c r="C39" s="15"/>
      <c r="D39" s="20"/>
      <c r="E39" s="66" t="s">
        <v>154</v>
      </c>
      <c r="F39" s="18"/>
      <c r="G39" s="28"/>
      <c r="H39" s="29">
        <v>1870881</v>
      </c>
      <c r="I39" s="29">
        <v>2922</v>
      </c>
      <c r="J39" s="28">
        <v>1152717</v>
      </c>
      <c r="K39" s="28"/>
      <c r="L39" s="24"/>
      <c r="M39" s="28">
        <f t="shared" si="7"/>
        <v>3026520</v>
      </c>
    </row>
    <row r="40" spans="2:13" ht="14.25" x14ac:dyDescent="0.15">
      <c r="B40" s="379"/>
      <c r="C40" s="15"/>
      <c r="D40" s="20"/>
      <c r="E40" s="68" t="s">
        <v>155</v>
      </c>
      <c r="F40" s="69"/>
      <c r="G40" s="28"/>
      <c r="H40" s="70">
        <v>722139</v>
      </c>
      <c r="I40" s="70">
        <v>1128</v>
      </c>
      <c r="J40" s="28">
        <v>923257</v>
      </c>
      <c r="K40" s="28"/>
      <c r="L40" s="24"/>
      <c r="M40" s="28">
        <f t="shared" si="7"/>
        <v>1646524</v>
      </c>
    </row>
    <row r="41" spans="2:13" ht="14.25" x14ac:dyDescent="0.15">
      <c r="B41" s="379"/>
      <c r="C41" s="15"/>
      <c r="D41" s="20"/>
      <c r="E41" s="68" t="s">
        <v>156</v>
      </c>
      <c r="F41" s="69"/>
      <c r="G41" s="28"/>
      <c r="H41" s="70">
        <v>209901</v>
      </c>
      <c r="I41" s="70">
        <v>329</v>
      </c>
      <c r="J41" s="28">
        <v>303520</v>
      </c>
      <c r="K41" s="28">
        <v>60801</v>
      </c>
      <c r="L41" s="24">
        <v>60800</v>
      </c>
      <c r="M41" s="28">
        <f t="shared" si="7"/>
        <v>635351</v>
      </c>
    </row>
    <row r="42" spans="2:13" ht="14.25" x14ac:dyDescent="0.15">
      <c r="B42" s="379"/>
      <c r="C42" s="15"/>
      <c r="D42" s="20"/>
      <c r="E42" s="66" t="s">
        <v>51</v>
      </c>
      <c r="F42" s="69"/>
      <c r="G42" s="28"/>
      <c r="H42" s="70">
        <v>365209</v>
      </c>
      <c r="I42" s="70">
        <v>572</v>
      </c>
      <c r="J42" s="28">
        <v>324521</v>
      </c>
      <c r="K42" s="28"/>
      <c r="L42" s="24"/>
      <c r="M42" s="28">
        <f t="shared" si="7"/>
        <v>690302</v>
      </c>
    </row>
    <row r="43" spans="2:13" ht="14.25" x14ac:dyDescent="0.15">
      <c r="B43" s="379"/>
      <c r="C43" s="15"/>
      <c r="D43" s="20"/>
      <c r="E43" s="66" t="s">
        <v>157</v>
      </c>
      <c r="F43" s="69"/>
      <c r="G43" s="28"/>
      <c r="H43" s="70"/>
      <c r="I43" s="70"/>
      <c r="J43" s="28"/>
      <c r="K43" s="28"/>
      <c r="L43" s="24"/>
      <c r="M43" s="28">
        <f t="shared" si="7"/>
        <v>0</v>
      </c>
    </row>
    <row r="44" spans="2:13" ht="14.25" x14ac:dyDescent="0.15">
      <c r="B44" s="379"/>
      <c r="C44" s="15"/>
      <c r="D44" s="20"/>
      <c r="E44" s="68" t="s">
        <v>158</v>
      </c>
      <c r="F44" s="69"/>
      <c r="G44" s="28"/>
      <c r="H44" s="70">
        <v>280054</v>
      </c>
      <c r="I44" s="70">
        <v>438</v>
      </c>
      <c r="J44" s="28">
        <v>571421</v>
      </c>
      <c r="K44" s="28"/>
      <c r="L44" s="24"/>
      <c r="M44" s="28">
        <f t="shared" si="7"/>
        <v>851913</v>
      </c>
    </row>
    <row r="45" spans="2:13" ht="14.25" x14ac:dyDescent="0.15">
      <c r="B45" s="379"/>
      <c r="C45" s="15"/>
      <c r="D45" s="20"/>
      <c r="E45" s="68" t="s">
        <v>54</v>
      </c>
      <c r="F45" s="69"/>
      <c r="G45" s="28"/>
      <c r="H45" s="70"/>
      <c r="I45" s="70"/>
      <c r="J45" s="28"/>
      <c r="K45" s="28"/>
      <c r="L45" s="24">
        <v>102400</v>
      </c>
      <c r="M45" s="28">
        <f t="shared" si="7"/>
        <v>102400</v>
      </c>
    </row>
    <row r="46" spans="2:13" ht="14.25" x14ac:dyDescent="0.15">
      <c r="B46" s="379"/>
      <c r="C46" s="15"/>
      <c r="D46" s="20"/>
      <c r="E46" s="66" t="s">
        <v>159</v>
      </c>
      <c r="F46" s="69"/>
      <c r="G46" s="28"/>
      <c r="H46" s="70">
        <v>31486</v>
      </c>
      <c r="I46" s="70">
        <v>50</v>
      </c>
      <c r="J46" s="28">
        <v>812755</v>
      </c>
      <c r="K46" s="28"/>
      <c r="L46" s="24"/>
      <c r="M46" s="28">
        <f t="shared" si="7"/>
        <v>844291</v>
      </c>
    </row>
    <row r="47" spans="2:13" ht="15" thickBot="1" x14ac:dyDescent="0.2">
      <c r="B47" s="379"/>
      <c r="C47" s="15"/>
      <c r="D47" s="20"/>
      <c r="E47" s="66" t="s">
        <v>160</v>
      </c>
      <c r="F47" s="69"/>
      <c r="G47" s="28"/>
      <c r="H47" s="70">
        <v>12266</v>
      </c>
      <c r="I47" s="70">
        <v>20</v>
      </c>
      <c r="J47" s="28">
        <v>10000</v>
      </c>
      <c r="K47" s="28"/>
      <c r="L47" s="24"/>
      <c r="M47" s="56">
        <f t="shared" si="7"/>
        <v>22286</v>
      </c>
    </row>
    <row r="48" spans="2:13" ht="15.75" thickTop="1" thickBot="1" x14ac:dyDescent="0.2">
      <c r="B48" s="379"/>
      <c r="C48" s="15"/>
      <c r="D48" s="176" t="s">
        <v>161</v>
      </c>
      <c r="E48" s="72"/>
      <c r="F48" s="73"/>
      <c r="G48" s="74">
        <f t="shared" ref="G48:L48" si="8">SUM(G50:G68)</f>
        <v>851636</v>
      </c>
      <c r="H48" s="74">
        <f t="shared" si="8"/>
        <v>7183616</v>
      </c>
      <c r="I48" s="74">
        <f t="shared" si="8"/>
        <v>0</v>
      </c>
      <c r="J48" s="74">
        <f t="shared" si="8"/>
        <v>2581186</v>
      </c>
      <c r="K48" s="74">
        <f t="shared" si="8"/>
        <v>1478080</v>
      </c>
      <c r="L48" s="74">
        <f t="shared" si="8"/>
        <v>1291328</v>
      </c>
      <c r="M48" s="44">
        <f t="shared" si="7"/>
        <v>13385846</v>
      </c>
    </row>
    <row r="49" spans="2:13" ht="15" thickTop="1" x14ac:dyDescent="0.15">
      <c r="B49" s="379"/>
      <c r="C49" s="15"/>
      <c r="D49" s="46"/>
      <c r="E49" s="63"/>
      <c r="F49" s="75"/>
      <c r="G49" s="76"/>
      <c r="H49" s="77"/>
      <c r="I49" s="77"/>
      <c r="J49" s="49"/>
      <c r="K49" s="49"/>
      <c r="L49" s="52"/>
      <c r="M49" s="48"/>
    </row>
    <row r="50" spans="2:13" ht="15" x14ac:dyDescent="0.15">
      <c r="B50" s="379"/>
      <c r="C50" s="15" t="s">
        <v>162</v>
      </c>
      <c r="D50" s="20"/>
      <c r="E50" s="65" t="s">
        <v>163</v>
      </c>
      <c r="F50" s="69"/>
      <c r="G50" s="79">
        <v>10000</v>
      </c>
      <c r="H50" s="70">
        <v>137880</v>
      </c>
      <c r="I50" s="70"/>
      <c r="J50" s="28">
        <v>86580</v>
      </c>
      <c r="K50" s="28">
        <v>42540</v>
      </c>
      <c r="L50" s="24"/>
      <c r="M50" s="24">
        <f t="shared" ref="M50:M77" si="9">SUM(G50:L50)</f>
        <v>277000</v>
      </c>
    </row>
    <row r="51" spans="2:13" ht="14.25" x14ac:dyDescent="0.15">
      <c r="B51" s="379"/>
      <c r="C51" s="15"/>
      <c r="D51" s="20"/>
      <c r="E51" s="80" t="s">
        <v>150</v>
      </c>
      <c r="F51" s="69"/>
      <c r="G51" s="79"/>
      <c r="H51" s="70">
        <v>19220</v>
      </c>
      <c r="I51" s="70"/>
      <c r="J51" s="28"/>
      <c r="K51" s="28">
        <v>163727</v>
      </c>
      <c r="L51" s="24">
        <v>58360</v>
      </c>
      <c r="M51" s="24">
        <f t="shared" si="9"/>
        <v>241307</v>
      </c>
    </row>
    <row r="52" spans="2:13" ht="14.25" x14ac:dyDescent="0.15">
      <c r="B52" s="379"/>
      <c r="C52" s="15"/>
      <c r="D52" s="20"/>
      <c r="E52" s="80" t="s">
        <v>164</v>
      </c>
      <c r="F52" s="69"/>
      <c r="G52" s="79"/>
      <c r="H52" s="70"/>
      <c r="I52" s="70"/>
      <c r="J52" s="28">
        <v>4500</v>
      </c>
      <c r="K52" s="28">
        <v>1400</v>
      </c>
      <c r="L52" s="24"/>
      <c r="M52" s="24">
        <f t="shared" si="9"/>
        <v>5900</v>
      </c>
    </row>
    <row r="53" spans="2:13" ht="14.25" x14ac:dyDescent="0.15">
      <c r="B53" s="379"/>
      <c r="C53" s="15"/>
      <c r="D53" s="20"/>
      <c r="E53" s="80" t="s">
        <v>165</v>
      </c>
      <c r="F53" s="69"/>
      <c r="G53" s="79">
        <v>32236</v>
      </c>
      <c r="H53" s="70">
        <v>73517</v>
      </c>
      <c r="I53" s="70"/>
      <c r="J53" s="28">
        <v>28820</v>
      </c>
      <c r="K53" s="28">
        <v>221576</v>
      </c>
      <c r="L53" s="24">
        <v>209372</v>
      </c>
      <c r="M53" s="24">
        <f t="shared" si="9"/>
        <v>565521</v>
      </c>
    </row>
    <row r="54" spans="2:13" ht="14.25" x14ac:dyDescent="0.15">
      <c r="B54" s="379"/>
      <c r="C54" s="15"/>
      <c r="D54" s="20"/>
      <c r="E54" s="65" t="s">
        <v>166</v>
      </c>
      <c r="F54" s="69"/>
      <c r="G54" s="79"/>
      <c r="H54" s="70">
        <v>184851</v>
      </c>
      <c r="I54" s="70"/>
      <c r="J54" s="28">
        <v>184846</v>
      </c>
      <c r="K54" s="28">
        <v>88663</v>
      </c>
      <c r="L54" s="24">
        <v>88660</v>
      </c>
      <c r="M54" s="24">
        <f t="shared" si="9"/>
        <v>547020</v>
      </c>
    </row>
    <row r="55" spans="2:13" ht="14.25" x14ac:dyDescent="0.15">
      <c r="B55" s="379"/>
      <c r="C55" s="15"/>
      <c r="D55" s="20"/>
      <c r="E55" s="80" t="s">
        <v>154</v>
      </c>
      <c r="F55" s="69"/>
      <c r="G55" s="79"/>
      <c r="H55" s="70">
        <v>180000</v>
      </c>
      <c r="I55" s="70"/>
      <c r="J55" s="28">
        <v>180000</v>
      </c>
      <c r="K55" s="28">
        <v>129102</v>
      </c>
      <c r="L55" s="24">
        <v>132914</v>
      </c>
      <c r="M55" s="24">
        <f t="shared" si="9"/>
        <v>622016</v>
      </c>
    </row>
    <row r="56" spans="2:13" ht="14.25" x14ac:dyDescent="0.15">
      <c r="B56" s="379"/>
      <c r="C56" s="15"/>
      <c r="D56" s="20"/>
      <c r="E56" s="65" t="s">
        <v>155</v>
      </c>
      <c r="F56" s="69"/>
      <c r="G56" s="79"/>
      <c r="H56" s="70">
        <v>120000</v>
      </c>
      <c r="I56" s="70"/>
      <c r="J56" s="28">
        <v>120000</v>
      </c>
      <c r="K56" s="28">
        <v>43075</v>
      </c>
      <c r="L56" s="24">
        <v>39070</v>
      </c>
      <c r="M56" s="24">
        <f t="shared" si="9"/>
        <v>322145</v>
      </c>
    </row>
    <row r="57" spans="2:13" ht="14.25" x14ac:dyDescent="0.15">
      <c r="B57" s="379"/>
      <c r="C57" s="15"/>
      <c r="D57" s="20"/>
      <c r="E57" s="65" t="s">
        <v>167</v>
      </c>
      <c r="F57" s="69"/>
      <c r="G57" s="79"/>
      <c r="H57" s="70">
        <v>78192</v>
      </c>
      <c r="I57" s="70"/>
      <c r="J57" s="28">
        <v>25920</v>
      </c>
      <c r="K57" s="28">
        <v>12920</v>
      </c>
      <c r="L57" s="24">
        <v>2120</v>
      </c>
      <c r="M57" s="24">
        <f t="shared" si="9"/>
        <v>119152</v>
      </c>
    </row>
    <row r="58" spans="2:13" ht="14.25" x14ac:dyDescent="0.15">
      <c r="B58" s="379"/>
      <c r="C58" s="15"/>
      <c r="D58" s="20"/>
      <c r="E58" s="80" t="s">
        <v>168</v>
      </c>
      <c r="F58" s="69"/>
      <c r="G58" s="79">
        <v>42428</v>
      </c>
      <c r="H58" s="70">
        <v>401987</v>
      </c>
      <c r="I58" s="70"/>
      <c r="J58" s="28">
        <v>70211</v>
      </c>
      <c r="K58" s="28">
        <v>304884</v>
      </c>
      <c r="L58" s="24">
        <v>89670</v>
      </c>
      <c r="M58" s="24">
        <f t="shared" si="9"/>
        <v>909180</v>
      </c>
    </row>
    <row r="59" spans="2:13" ht="14.25" x14ac:dyDescent="0.15">
      <c r="B59" s="379"/>
      <c r="C59" s="15"/>
      <c r="D59" s="20"/>
      <c r="E59" s="65" t="s">
        <v>169</v>
      </c>
      <c r="F59" s="69"/>
      <c r="G59" s="79">
        <v>221226</v>
      </c>
      <c r="H59" s="70"/>
      <c r="I59" s="70"/>
      <c r="J59" s="28"/>
      <c r="K59" s="28"/>
      <c r="L59" s="24"/>
      <c r="M59" s="24">
        <f t="shared" si="9"/>
        <v>221226</v>
      </c>
    </row>
    <row r="60" spans="2:13" ht="14.25" x14ac:dyDescent="0.15">
      <c r="B60" s="379"/>
      <c r="C60" s="15"/>
      <c r="D60" s="20"/>
      <c r="E60" s="65" t="s">
        <v>170</v>
      </c>
      <c r="F60" s="18"/>
      <c r="G60" s="79"/>
      <c r="H60" s="29">
        <v>5058648</v>
      </c>
      <c r="I60" s="29"/>
      <c r="J60" s="28">
        <v>903872</v>
      </c>
      <c r="K60" s="28">
        <v>79308</v>
      </c>
      <c r="L60" s="24"/>
      <c r="M60" s="24">
        <f t="shared" si="9"/>
        <v>6041828</v>
      </c>
    </row>
    <row r="61" spans="2:13" ht="14.25" x14ac:dyDescent="0.15">
      <c r="B61" s="379"/>
      <c r="C61" s="15"/>
      <c r="D61" s="20"/>
      <c r="E61" s="65" t="s">
        <v>171</v>
      </c>
      <c r="F61" s="18"/>
      <c r="G61" s="79">
        <v>10368</v>
      </c>
      <c r="H61" s="29">
        <v>26832</v>
      </c>
      <c r="I61" s="29"/>
      <c r="J61" s="28">
        <v>14946</v>
      </c>
      <c r="K61" s="28">
        <v>9202</v>
      </c>
      <c r="L61" s="24"/>
      <c r="M61" s="24">
        <f t="shared" si="9"/>
        <v>61348</v>
      </c>
    </row>
    <row r="62" spans="2:13" ht="14.25" x14ac:dyDescent="0.15">
      <c r="B62" s="379"/>
      <c r="C62" s="15"/>
      <c r="D62" s="20"/>
      <c r="E62" s="80" t="s">
        <v>157</v>
      </c>
      <c r="F62" s="18"/>
      <c r="G62" s="79">
        <v>386440</v>
      </c>
      <c r="H62" s="29">
        <v>171405</v>
      </c>
      <c r="I62" s="29"/>
      <c r="J62" s="28">
        <v>255465</v>
      </c>
      <c r="K62" s="28">
        <v>103710</v>
      </c>
      <c r="L62" s="24">
        <v>144840</v>
      </c>
      <c r="M62" s="24">
        <f t="shared" si="9"/>
        <v>1061860</v>
      </c>
    </row>
    <row r="63" spans="2:13" ht="14.25" x14ac:dyDescent="0.15">
      <c r="B63" s="379"/>
      <c r="C63" s="15"/>
      <c r="D63" s="20"/>
      <c r="E63" s="80" t="s">
        <v>158</v>
      </c>
      <c r="F63" s="18"/>
      <c r="G63" s="79">
        <v>12000</v>
      </c>
      <c r="H63" s="29">
        <v>663384</v>
      </c>
      <c r="I63" s="29"/>
      <c r="J63" s="28">
        <v>420726</v>
      </c>
      <c r="K63" s="28">
        <v>218457</v>
      </c>
      <c r="L63" s="24">
        <v>346322</v>
      </c>
      <c r="M63" s="24">
        <f t="shared" si="9"/>
        <v>1660889</v>
      </c>
    </row>
    <row r="64" spans="2:13" ht="14.25" x14ac:dyDescent="0.15">
      <c r="B64" s="379"/>
      <c r="C64" s="15"/>
      <c r="D64" s="20"/>
      <c r="E64" s="27" t="s">
        <v>69</v>
      </c>
      <c r="F64" s="18"/>
      <c r="G64" s="79"/>
      <c r="H64" s="29"/>
      <c r="I64" s="29"/>
      <c r="J64" s="28"/>
      <c r="K64" s="28"/>
      <c r="L64" s="24">
        <v>180000</v>
      </c>
      <c r="M64" s="24">
        <f t="shared" si="9"/>
        <v>180000</v>
      </c>
    </row>
    <row r="65" spans="2:13" ht="14.25" x14ac:dyDescent="0.15">
      <c r="B65" s="379"/>
      <c r="C65" s="15"/>
      <c r="D65" s="20"/>
      <c r="E65" s="80" t="s">
        <v>172</v>
      </c>
      <c r="F65" s="18"/>
      <c r="G65" s="79">
        <v>11050</v>
      </c>
      <c r="H65" s="29">
        <v>3000</v>
      </c>
      <c r="I65" s="29"/>
      <c r="J65" s="28">
        <v>78400</v>
      </c>
      <c r="K65" s="28"/>
      <c r="L65" s="24"/>
      <c r="M65" s="24">
        <f t="shared" si="9"/>
        <v>92450</v>
      </c>
    </row>
    <row r="66" spans="2:13" ht="14.25" x14ac:dyDescent="0.15">
      <c r="B66" s="379"/>
      <c r="C66" s="15"/>
      <c r="D66" s="20"/>
      <c r="E66" s="80" t="s">
        <v>173</v>
      </c>
      <c r="F66" s="18"/>
      <c r="G66" s="79"/>
      <c r="H66" s="29"/>
      <c r="I66" s="29"/>
      <c r="J66" s="28">
        <v>13500</v>
      </c>
      <c r="K66" s="28"/>
      <c r="L66" s="24"/>
      <c r="M66" s="24">
        <f t="shared" si="9"/>
        <v>13500</v>
      </c>
    </row>
    <row r="67" spans="2:13" ht="14.25" x14ac:dyDescent="0.15">
      <c r="B67" s="379"/>
      <c r="C67" s="15"/>
      <c r="D67" s="20"/>
      <c r="E67" s="80" t="s">
        <v>174</v>
      </c>
      <c r="F67" s="18"/>
      <c r="G67" s="79">
        <v>4000</v>
      </c>
      <c r="H67" s="29">
        <v>19600</v>
      </c>
      <c r="I67" s="29"/>
      <c r="J67" s="28">
        <v>52600</v>
      </c>
      <c r="K67" s="28">
        <v>6000</v>
      </c>
      <c r="L67" s="24"/>
      <c r="M67" s="24">
        <f t="shared" si="9"/>
        <v>82200</v>
      </c>
    </row>
    <row r="68" spans="2:13" ht="14.25" x14ac:dyDescent="0.15">
      <c r="B68" s="379"/>
      <c r="C68" s="15"/>
      <c r="D68" s="20"/>
      <c r="E68" s="80" t="s">
        <v>160</v>
      </c>
      <c r="F68" s="18"/>
      <c r="G68" s="79">
        <v>121888</v>
      </c>
      <c r="H68" s="29">
        <v>45100</v>
      </c>
      <c r="I68" s="29"/>
      <c r="J68" s="28">
        <v>140800</v>
      </c>
      <c r="K68" s="28">
        <v>53516</v>
      </c>
      <c r="L68" s="24"/>
      <c r="M68" s="24">
        <f t="shared" si="9"/>
        <v>361304</v>
      </c>
    </row>
    <row r="69" spans="2:13" ht="14.25" x14ac:dyDescent="0.15">
      <c r="B69" s="379"/>
      <c r="C69" s="15"/>
      <c r="D69" s="384" t="s">
        <v>175</v>
      </c>
      <c r="E69" s="385"/>
      <c r="F69" s="386"/>
      <c r="G69" s="81"/>
      <c r="H69" s="57"/>
      <c r="I69" s="57"/>
      <c r="J69" s="56"/>
      <c r="K69" s="56"/>
      <c r="L69" s="59"/>
      <c r="M69" s="24">
        <f t="shared" si="9"/>
        <v>0</v>
      </c>
    </row>
    <row r="70" spans="2:13" ht="14.25" x14ac:dyDescent="0.15">
      <c r="B70" s="379"/>
      <c r="C70" s="15"/>
      <c r="D70" s="82"/>
      <c r="E70" s="177" t="s">
        <v>74</v>
      </c>
      <c r="F70" s="34"/>
      <c r="G70" s="81"/>
      <c r="H70" s="57"/>
      <c r="I70" s="57"/>
      <c r="J70" s="56">
        <v>5823251</v>
      </c>
      <c r="K70" s="56"/>
      <c r="L70" s="59"/>
      <c r="M70" s="24">
        <f t="shared" si="9"/>
        <v>5823251</v>
      </c>
    </row>
    <row r="71" spans="2:13" ht="14.25" x14ac:dyDescent="0.15">
      <c r="B71" s="379"/>
      <c r="C71" s="15"/>
      <c r="D71" s="82"/>
      <c r="E71" s="83"/>
      <c r="F71" s="34"/>
      <c r="G71" s="81"/>
      <c r="H71" s="57"/>
      <c r="I71" s="57"/>
      <c r="J71" s="56"/>
      <c r="K71" s="56"/>
      <c r="L71" s="59"/>
      <c r="M71" s="24">
        <f t="shared" si="9"/>
        <v>0</v>
      </c>
    </row>
    <row r="72" spans="2:13" ht="14.25" x14ac:dyDescent="0.15">
      <c r="B72" s="379"/>
      <c r="C72" s="15"/>
      <c r="D72" s="178" t="s">
        <v>176</v>
      </c>
      <c r="E72" s="83"/>
      <c r="F72" s="34"/>
      <c r="G72" s="81">
        <v>8219</v>
      </c>
      <c r="H72" s="57">
        <v>148480</v>
      </c>
      <c r="I72" s="57"/>
      <c r="J72" s="56">
        <v>107520</v>
      </c>
      <c r="K72" s="56"/>
      <c r="L72" s="59"/>
      <c r="M72" s="24">
        <f t="shared" si="9"/>
        <v>264219</v>
      </c>
    </row>
    <row r="73" spans="2:13" ht="14.25" x14ac:dyDescent="0.15">
      <c r="B73" s="379"/>
      <c r="C73" s="15"/>
      <c r="D73" s="375"/>
      <c r="E73" s="376"/>
      <c r="F73" s="367"/>
      <c r="G73" s="84"/>
      <c r="H73" s="57"/>
      <c r="I73" s="57"/>
      <c r="J73" s="56"/>
      <c r="K73" s="56"/>
      <c r="L73" s="59"/>
      <c r="M73" s="24">
        <f t="shared" si="9"/>
        <v>0</v>
      </c>
    </row>
    <row r="74" spans="2:13" ht="14.25" x14ac:dyDescent="0.15">
      <c r="B74" s="379"/>
      <c r="C74" s="15"/>
      <c r="D74" s="179" t="s">
        <v>177</v>
      </c>
      <c r="E74" s="87"/>
      <c r="F74" s="88"/>
      <c r="G74" s="89"/>
      <c r="H74" s="29"/>
      <c r="I74" s="29"/>
      <c r="J74" s="28"/>
      <c r="K74" s="28"/>
      <c r="L74" s="24"/>
      <c r="M74" s="24">
        <f t="shared" si="9"/>
        <v>0</v>
      </c>
    </row>
    <row r="75" spans="2:13" ht="14.25" x14ac:dyDescent="0.15">
      <c r="B75" s="379"/>
      <c r="C75" s="15"/>
      <c r="D75" s="16"/>
      <c r="E75" s="90"/>
      <c r="F75" s="91"/>
      <c r="G75" s="79"/>
      <c r="H75" s="29"/>
      <c r="I75" s="29"/>
      <c r="J75" s="28"/>
      <c r="K75" s="28"/>
      <c r="L75" s="24"/>
      <c r="M75" s="24">
        <f t="shared" si="9"/>
        <v>0</v>
      </c>
    </row>
    <row r="76" spans="2:13" ht="15" thickBot="1" x14ac:dyDescent="0.2">
      <c r="B76" s="379"/>
      <c r="C76" s="15"/>
      <c r="D76" s="92"/>
      <c r="E76" s="93"/>
      <c r="F76" s="94"/>
      <c r="G76" s="89"/>
      <c r="H76" s="95"/>
      <c r="I76" s="95"/>
      <c r="J76" s="96"/>
      <c r="K76" s="96"/>
      <c r="L76" s="97"/>
      <c r="M76" s="24">
        <f t="shared" si="9"/>
        <v>0</v>
      </c>
    </row>
    <row r="77" spans="2:13" ht="15.75" thickTop="1" thickBot="1" x14ac:dyDescent="0.2">
      <c r="B77" s="379"/>
      <c r="C77" s="98"/>
      <c r="D77" s="387" t="s">
        <v>178</v>
      </c>
      <c r="E77" s="388"/>
      <c r="F77" s="389"/>
      <c r="G77" s="102">
        <f>SUM(G24,G31,G48,G69,G72,G74)</f>
        <v>859855</v>
      </c>
      <c r="H77" s="102">
        <f>SUM(H24,H31,H48,H69,H72,H74)</f>
        <v>46268511</v>
      </c>
      <c r="I77" s="102">
        <f>SUM(I24,I31,I48,I69,I72,I74)</f>
        <v>2094318</v>
      </c>
      <c r="J77" s="102">
        <f>SUM(J24,J31,J48,J70,J72)</f>
        <v>49526878</v>
      </c>
      <c r="K77" s="102">
        <f>SUM(K24,K31,K48,K70,K72)</f>
        <v>15580435</v>
      </c>
      <c r="L77" s="102">
        <f>SUM(L24,L31,L48,L70,L72)</f>
        <v>6083328</v>
      </c>
      <c r="M77" s="43">
        <f t="shared" si="9"/>
        <v>120413325</v>
      </c>
    </row>
    <row r="78" spans="2:13" ht="15.75" thickTop="1" thickBot="1" x14ac:dyDescent="0.2">
      <c r="B78" s="380"/>
      <c r="C78" s="390" t="s">
        <v>179</v>
      </c>
      <c r="D78" s="391"/>
      <c r="E78" s="391"/>
      <c r="F78" s="392"/>
      <c r="G78" s="102">
        <f t="shared" ref="G78:L78" si="10">SUM(G23-G77)</f>
        <v>574836</v>
      </c>
      <c r="H78" s="102">
        <f t="shared" si="10"/>
        <v>10105631</v>
      </c>
      <c r="I78" s="102">
        <f t="shared" si="10"/>
        <v>0</v>
      </c>
      <c r="J78" s="102">
        <f t="shared" si="10"/>
        <v>-4430327</v>
      </c>
      <c r="K78" s="102">
        <f t="shared" si="10"/>
        <v>-1779455</v>
      </c>
      <c r="L78" s="102">
        <f t="shared" si="10"/>
        <v>-2182328</v>
      </c>
      <c r="M78" s="43">
        <f>SUM(G78:H78,J78:L78)</f>
        <v>2288357</v>
      </c>
    </row>
    <row r="79" spans="2:13" ht="15" thickTop="1" x14ac:dyDescent="0.15">
      <c r="B79" s="14"/>
      <c r="C79" s="98"/>
      <c r="D79" s="180" t="s">
        <v>180</v>
      </c>
      <c r="E79" s="103"/>
      <c r="F79" s="48"/>
      <c r="G79" s="76">
        <v>2315000</v>
      </c>
      <c r="H79" s="50"/>
      <c r="I79" s="50"/>
      <c r="J79" s="49"/>
      <c r="K79" s="49"/>
      <c r="L79" s="49"/>
      <c r="M79" s="52">
        <f>SUM(G79:L79)</f>
        <v>2315000</v>
      </c>
    </row>
    <row r="80" spans="2:13" ht="14.25" x14ac:dyDescent="0.15">
      <c r="B80" s="14"/>
      <c r="C80" s="98"/>
      <c r="D80" s="181" t="s">
        <v>181</v>
      </c>
      <c r="E80" s="80"/>
      <c r="F80" s="18"/>
      <c r="G80" s="28"/>
      <c r="H80" s="28"/>
      <c r="I80" s="28"/>
      <c r="J80" s="28"/>
      <c r="K80" s="28"/>
      <c r="L80" s="79"/>
      <c r="M80" s="52"/>
    </row>
    <row r="81" spans="2:13" ht="14.25" x14ac:dyDescent="0.15">
      <c r="B81" s="14"/>
      <c r="C81" s="98"/>
      <c r="D81" s="181" t="s">
        <v>182</v>
      </c>
      <c r="E81" s="80"/>
      <c r="F81" s="55"/>
      <c r="G81" s="56"/>
      <c r="H81" s="56">
        <v>2320000</v>
      </c>
      <c r="I81" s="56"/>
      <c r="J81" s="56">
        <v>1680000</v>
      </c>
      <c r="K81" s="56"/>
      <c r="L81" s="104"/>
      <c r="M81" s="52">
        <f>SUM(G81:L81)</f>
        <v>4000000</v>
      </c>
    </row>
    <row r="82" spans="2:13" ht="14.25" x14ac:dyDescent="0.15">
      <c r="B82" s="14"/>
      <c r="C82" s="98"/>
      <c r="D82" s="181" t="s">
        <v>183</v>
      </c>
      <c r="E82" s="80"/>
      <c r="F82" s="55"/>
      <c r="G82" s="56"/>
      <c r="H82" s="56"/>
      <c r="I82" s="56"/>
      <c r="J82" s="56"/>
      <c r="K82" s="56"/>
      <c r="L82" s="104"/>
      <c r="M82" s="52"/>
    </row>
    <row r="83" spans="2:13" ht="14.25" x14ac:dyDescent="0.15">
      <c r="B83" s="14"/>
      <c r="C83" s="98"/>
      <c r="D83" s="181"/>
      <c r="E83" s="106"/>
      <c r="F83" s="55"/>
      <c r="G83" s="56"/>
      <c r="H83" s="56"/>
      <c r="I83" s="56"/>
      <c r="J83" s="56"/>
      <c r="K83" s="56"/>
      <c r="L83" s="104"/>
      <c r="M83" s="52"/>
    </row>
    <row r="84" spans="2:13" ht="15" thickBot="1" x14ac:dyDescent="0.2">
      <c r="B84" s="14"/>
      <c r="C84" s="98"/>
      <c r="D84" s="53"/>
      <c r="E84" s="106"/>
      <c r="F84" s="55"/>
      <c r="G84" s="56"/>
      <c r="H84" s="56"/>
      <c r="I84" s="56"/>
      <c r="J84" s="56"/>
      <c r="K84" s="56"/>
      <c r="L84" s="104"/>
      <c r="M84" s="55"/>
    </row>
    <row r="85" spans="2:13" ht="15.75" thickTop="1" thickBot="1" x14ac:dyDescent="0.2">
      <c r="B85" s="14"/>
      <c r="C85" s="98"/>
      <c r="D85" s="393" t="s">
        <v>184</v>
      </c>
      <c r="E85" s="394"/>
      <c r="F85" s="395"/>
      <c r="G85" s="74">
        <f>SUM(G79,G80,G82)</f>
        <v>2315000</v>
      </c>
      <c r="H85" s="74">
        <f>SUM(H79:H82)</f>
        <v>2320000</v>
      </c>
      <c r="I85" s="74">
        <f>SUM(I79:I82)</f>
        <v>0</v>
      </c>
      <c r="J85" s="74">
        <f>SUM(J79:J82)</f>
        <v>1680000</v>
      </c>
      <c r="K85" s="74">
        <f>SUM(K79,K80,K82)</f>
        <v>0</v>
      </c>
      <c r="L85" s="74">
        <f>SUM(L79,L80,L82)</f>
        <v>0</v>
      </c>
      <c r="M85" s="45">
        <f t="shared" ref="M85:M90" si="11">SUM(G85:L85)</f>
        <v>6315000</v>
      </c>
    </row>
    <row r="86" spans="2:13" ht="15.75" thickTop="1" thickBot="1" x14ac:dyDescent="0.2">
      <c r="B86" s="14"/>
      <c r="C86" s="98"/>
      <c r="D86" s="182" t="s">
        <v>185</v>
      </c>
      <c r="E86" s="183"/>
      <c r="F86" s="184"/>
      <c r="G86" s="124"/>
      <c r="H86" s="124">
        <v>2320000</v>
      </c>
      <c r="I86" s="124">
        <f>SUM(I79:I85)</f>
        <v>0</v>
      </c>
      <c r="J86" s="124">
        <v>1680000</v>
      </c>
      <c r="K86" s="124">
        <f>SUM(K79:K85)</f>
        <v>0</v>
      </c>
      <c r="L86" s="124">
        <f>SUM(L79:L85)</f>
        <v>0</v>
      </c>
      <c r="M86" s="150">
        <f t="shared" si="11"/>
        <v>4000000</v>
      </c>
    </row>
    <row r="87" spans="2:13" ht="15.75" thickTop="1" thickBot="1" x14ac:dyDescent="0.2">
      <c r="B87" s="14"/>
      <c r="C87" s="98"/>
      <c r="D87" s="180" t="s">
        <v>186</v>
      </c>
      <c r="E87" s="63"/>
      <c r="F87" s="48"/>
      <c r="G87" s="76"/>
      <c r="H87" s="50">
        <v>294300</v>
      </c>
      <c r="I87" s="50"/>
      <c r="J87" s="49"/>
      <c r="K87" s="49"/>
      <c r="L87" s="52"/>
      <c r="M87" s="150">
        <f t="shared" si="11"/>
        <v>294300</v>
      </c>
    </row>
    <row r="88" spans="2:13" ht="15.75" thickTop="1" thickBot="1" x14ac:dyDescent="0.2">
      <c r="B88" s="14"/>
      <c r="C88" s="98"/>
      <c r="D88" s="53" t="s">
        <v>187</v>
      </c>
      <c r="E88" s="112"/>
      <c r="F88" s="55"/>
      <c r="G88" s="81"/>
      <c r="H88" s="57"/>
      <c r="I88" s="57"/>
      <c r="J88" s="56"/>
      <c r="K88" s="56"/>
      <c r="L88" s="59"/>
      <c r="M88" s="150">
        <f t="shared" si="11"/>
        <v>0</v>
      </c>
    </row>
    <row r="89" spans="2:13" ht="15.75" thickTop="1" thickBot="1" x14ac:dyDescent="0.2">
      <c r="B89" s="14"/>
      <c r="C89" s="113"/>
      <c r="D89" s="396" t="s">
        <v>188</v>
      </c>
      <c r="E89" s="397"/>
      <c r="F89" s="398"/>
      <c r="G89" s="74">
        <f>SUM(G87:G88)</f>
        <v>0</v>
      </c>
      <c r="H89" s="74">
        <f>SUM(H86:H88)</f>
        <v>2614300</v>
      </c>
      <c r="I89" s="74">
        <f>SUM(I86:I88)</f>
        <v>0</v>
      </c>
      <c r="J89" s="74">
        <f>SUM(J86:J88)</f>
        <v>1680000</v>
      </c>
      <c r="K89" s="74">
        <f>SUM(K87:K88)</f>
        <v>0</v>
      </c>
      <c r="L89" s="74">
        <f>SUM(L87:L88)</f>
        <v>0</v>
      </c>
      <c r="M89" s="44">
        <f t="shared" si="11"/>
        <v>4294300</v>
      </c>
    </row>
    <row r="90" spans="2:13" ht="15.75" thickTop="1" thickBot="1" x14ac:dyDescent="0.2">
      <c r="B90" s="101"/>
      <c r="C90" s="114" t="s">
        <v>189</v>
      </c>
      <c r="D90" s="115"/>
      <c r="E90" s="115"/>
      <c r="F90" s="116"/>
      <c r="G90" s="117">
        <f>SUM(G85-G89)</f>
        <v>2315000</v>
      </c>
      <c r="H90" s="117">
        <f>SUM(H85-H89)</f>
        <v>-294300</v>
      </c>
      <c r="I90" s="117">
        <f>SUM(I86-I89)</f>
        <v>0</v>
      </c>
      <c r="J90" s="117">
        <f>SUM(J86-J89)</f>
        <v>0</v>
      </c>
      <c r="K90" s="117">
        <f>SUM(K86-K89)</f>
        <v>0</v>
      </c>
      <c r="L90" s="117">
        <f>SUM(L86-L89)</f>
        <v>0</v>
      </c>
      <c r="M90" s="118">
        <f t="shared" si="11"/>
        <v>2020700</v>
      </c>
    </row>
    <row r="91" spans="2:13" ht="15.75" thickTop="1" thickBot="1" x14ac:dyDescent="0.2">
      <c r="B91" s="39"/>
      <c r="C91" s="119"/>
      <c r="D91" s="391"/>
      <c r="E91" s="391"/>
      <c r="F91" s="392"/>
      <c r="G91" s="120"/>
      <c r="H91" s="120"/>
      <c r="I91" s="120"/>
      <c r="J91" s="120"/>
      <c r="K91" s="120"/>
      <c r="L91" s="120"/>
      <c r="M91" s="43"/>
    </row>
    <row r="92" spans="2:13" ht="15.75" thickTop="1" thickBot="1" x14ac:dyDescent="0.2">
      <c r="B92" s="14"/>
      <c r="C92" s="399" t="s">
        <v>190</v>
      </c>
      <c r="D92" s="121" t="s">
        <v>191</v>
      </c>
      <c r="E92" s="122"/>
      <c r="F92" s="123"/>
      <c r="G92" s="124">
        <v>10000000</v>
      </c>
      <c r="H92" s="124"/>
      <c r="I92" s="124"/>
      <c r="J92" s="124"/>
      <c r="K92" s="124"/>
      <c r="L92" s="125"/>
      <c r="M92" s="52">
        <f>SUM(G92:L92)</f>
        <v>10000000</v>
      </c>
    </row>
    <row r="93" spans="2:13" ht="15" thickTop="1" x14ac:dyDescent="0.15">
      <c r="B93" s="126"/>
      <c r="C93" s="400"/>
      <c r="D93" s="121" t="s">
        <v>192</v>
      </c>
      <c r="E93" s="90"/>
      <c r="F93" s="91"/>
      <c r="G93" s="79">
        <v>13464118</v>
      </c>
      <c r="H93" s="29">
        <v>450000</v>
      </c>
      <c r="I93" s="29"/>
      <c r="J93" s="28">
        <v>5710000</v>
      </c>
      <c r="K93" s="28">
        <v>4700000</v>
      </c>
      <c r="L93" s="24">
        <v>3180000</v>
      </c>
      <c r="M93" s="24">
        <f>SUM(G93:L93)</f>
        <v>27504118</v>
      </c>
    </row>
    <row r="94" spans="2:13" ht="15" thickBot="1" x14ac:dyDescent="0.2">
      <c r="B94" s="14"/>
      <c r="C94" s="401"/>
      <c r="D94" s="135"/>
      <c r="E94" s="136"/>
      <c r="F94" s="88"/>
      <c r="G94" s="89"/>
      <c r="H94" s="95"/>
      <c r="I94" s="95"/>
      <c r="J94" s="96"/>
      <c r="K94" s="96"/>
      <c r="L94" s="97"/>
      <c r="M94" s="55"/>
    </row>
    <row r="95" spans="2:13" ht="15" thickTop="1" thickBot="1" x14ac:dyDescent="0.2">
      <c r="B95" s="14"/>
      <c r="C95" s="185"/>
      <c r="D95" s="138" t="s">
        <v>193</v>
      </c>
      <c r="E95" s="186"/>
      <c r="F95" s="140"/>
      <c r="G95" s="44">
        <f t="shared" ref="G95:L95" si="12">SUM(G92:G94)</f>
        <v>23464118</v>
      </c>
      <c r="H95" s="44">
        <f t="shared" si="12"/>
        <v>450000</v>
      </c>
      <c r="I95" s="44">
        <f t="shared" si="12"/>
        <v>0</v>
      </c>
      <c r="J95" s="44">
        <f t="shared" si="12"/>
        <v>5710000</v>
      </c>
      <c r="K95" s="44">
        <f t="shared" si="12"/>
        <v>4700000</v>
      </c>
      <c r="L95" s="44">
        <f t="shared" si="12"/>
        <v>3180000</v>
      </c>
      <c r="M95" s="45">
        <f>SUM(G95:L95)</f>
        <v>37504118</v>
      </c>
    </row>
    <row r="96" spans="2:13" ht="15" thickTop="1" x14ac:dyDescent="0.15">
      <c r="B96" s="14"/>
      <c r="C96" s="98"/>
      <c r="D96" s="187" t="s">
        <v>194</v>
      </c>
      <c r="E96" s="188"/>
      <c r="F96" s="189"/>
      <c r="G96" s="76">
        <v>10256000</v>
      </c>
      <c r="H96" s="50"/>
      <c r="I96" s="50"/>
      <c r="J96" s="49"/>
      <c r="K96" s="49"/>
      <c r="L96" s="52"/>
      <c r="M96" s="52">
        <f>SUM(G96:L96)</f>
        <v>10256000</v>
      </c>
    </row>
    <row r="97" spans="2:13" x14ac:dyDescent="0.15">
      <c r="B97" s="14"/>
      <c r="C97" s="98"/>
      <c r="D97" s="187" t="s">
        <v>195</v>
      </c>
      <c r="E97" s="134"/>
      <c r="F97" s="34"/>
      <c r="G97" s="28">
        <v>13740000</v>
      </c>
      <c r="H97" s="29">
        <v>7450000</v>
      </c>
      <c r="I97" s="29"/>
      <c r="J97" s="28">
        <v>2210000</v>
      </c>
      <c r="K97" s="28">
        <v>2900000</v>
      </c>
      <c r="L97" s="24">
        <v>1204118</v>
      </c>
      <c r="M97" s="52">
        <f>SUM(G97:L97)</f>
        <v>27504118</v>
      </c>
    </row>
    <row r="98" spans="2:13" ht="14.25" x14ac:dyDescent="0.15">
      <c r="B98" s="14"/>
      <c r="C98" s="98"/>
      <c r="D98" s="82"/>
      <c r="E98" s="83"/>
      <c r="F98" s="34"/>
      <c r="G98" s="79"/>
      <c r="H98" s="29"/>
      <c r="I98" s="29"/>
      <c r="J98" s="28"/>
      <c r="K98" s="28"/>
      <c r="L98" s="28"/>
      <c r="M98" s="18"/>
    </row>
    <row r="99" spans="2:13" ht="14.25" thickBot="1" x14ac:dyDescent="0.2">
      <c r="B99" s="14"/>
      <c r="C99" s="98"/>
      <c r="D99" s="135"/>
      <c r="E99" s="136"/>
      <c r="F99" s="137"/>
      <c r="G99" s="56"/>
      <c r="H99" s="56"/>
      <c r="I99" s="56"/>
      <c r="J99" s="56"/>
      <c r="K99" s="56"/>
      <c r="L99" s="56"/>
      <c r="M99" s="55"/>
    </row>
    <row r="100" spans="2:13" ht="15" thickTop="1" thickBot="1" x14ac:dyDescent="0.2">
      <c r="B100" s="14"/>
      <c r="C100" s="185"/>
      <c r="D100" s="138" t="s">
        <v>196</v>
      </c>
      <c r="E100" s="139"/>
      <c r="F100" s="140"/>
      <c r="G100" s="44">
        <f t="shared" ref="G100:L100" si="13">SUM(G96:G99)</f>
        <v>23996000</v>
      </c>
      <c r="H100" s="44">
        <f t="shared" si="13"/>
        <v>7450000</v>
      </c>
      <c r="I100" s="44">
        <f t="shared" si="13"/>
        <v>0</v>
      </c>
      <c r="J100" s="44">
        <f t="shared" si="13"/>
        <v>2210000</v>
      </c>
      <c r="K100" s="44">
        <f t="shared" si="13"/>
        <v>2900000</v>
      </c>
      <c r="L100" s="44">
        <f t="shared" si="13"/>
        <v>1204118</v>
      </c>
      <c r="M100" s="44">
        <f>SUM(G100:L100)</f>
        <v>37760118</v>
      </c>
    </row>
    <row r="101" spans="2:13" ht="15" thickTop="1" thickBot="1" x14ac:dyDescent="0.2">
      <c r="B101" s="14"/>
      <c r="C101" s="402" t="s">
        <v>197</v>
      </c>
      <c r="D101" s="403"/>
      <c r="E101" s="403"/>
      <c r="F101" s="404"/>
      <c r="G101" s="44">
        <f t="shared" ref="G101:L101" si="14">SUM(G95-G100)</f>
        <v>-531882</v>
      </c>
      <c r="H101" s="44">
        <f t="shared" si="14"/>
        <v>-7000000</v>
      </c>
      <c r="I101" s="44">
        <f t="shared" si="14"/>
        <v>0</v>
      </c>
      <c r="J101" s="44">
        <f t="shared" si="14"/>
        <v>3500000</v>
      </c>
      <c r="K101" s="44">
        <f t="shared" si="14"/>
        <v>1800000</v>
      </c>
      <c r="L101" s="44">
        <f t="shared" si="14"/>
        <v>1975882</v>
      </c>
      <c r="M101" s="45">
        <f>SUM(G101:L101)</f>
        <v>-256000</v>
      </c>
    </row>
    <row r="102" spans="2:13" ht="15" thickTop="1" x14ac:dyDescent="0.15">
      <c r="B102" s="14"/>
      <c r="C102" s="190" t="s">
        <v>198</v>
      </c>
      <c r="D102" s="141"/>
      <c r="E102" s="141"/>
      <c r="F102" s="128"/>
      <c r="G102" s="76"/>
      <c r="H102" s="50"/>
      <c r="I102" s="50"/>
      <c r="J102" s="49"/>
      <c r="K102" s="49"/>
      <c r="L102" s="49"/>
      <c r="M102" s="48"/>
    </row>
    <row r="103" spans="2:13" x14ac:dyDescent="0.15">
      <c r="B103" s="14"/>
      <c r="C103" s="20"/>
      <c r="D103" s="151"/>
      <c r="E103" s="83"/>
      <c r="F103" s="18"/>
      <c r="G103" s="49"/>
      <c r="H103" s="49"/>
      <c r="I103" s="49"/>
      <c r="J103" s="49"/>
      <c r="K103" s="49"/>
      <c r="L103" s="52"/>
      <c r="M103" s="18"/>
    </row>
    <row r="104" spans="2:13" x14ac:dyDescent="0.15">
      <c r="B104" s="14"/>
      <c r="C104" s="20"/>
      <c r="D104" s="191"/>
      <c r="E104" s="112"/>
      <c r="F104" s="143"/>
      <c r="G104" s="96"/>
      <c r="H104" s="95"/>
      <c r="I104" s="95"/>
      <c r="J104" s="96"/>
      <c r="K104" s="96"/>
      <c r="L104" s="97"/>
      <c r="M104" s="55"/>
    </row>
    <row r="105" spans="2:13" ht="15" thickBot="1" x14ac:dyDescent="0.2">
      <c r="B105" s="14"/>
      <c r="C105" s="53"/>
      <c r="D105" s="192"/>
      <c r="E105" s="192"/>
      <c r="F105" s="107"/>
      <c r="G105" s="108"/>
      <c r="H105" s="108"/>
      <c r="I105" s="108">
        <f>SUM(I101:I104)</f>
        <v>0</v>
      </c>
      <c r="J105" s="108"/>
      <c r="K105" s="108"/>
      <c r="L105" s="108"/>
      <c r="M105" s="110">
        <f>SUM(G105:L105)</f>
        <v>0</v>
      </c>
    </row>
    <row r="106" spans="2:13" ht="15" thickTop="1" thickBot="1" x14ac:dyDescent="0.2">
      <c r="B106" s="14"/>
      <c r="C106" s="39" t="s">
        <v>199</v>
      </c>
      <c r="D106" s="148"/>
      <c r="E106" s="148"/>
      <c r="F106" s="149"/>
      <c r="G106" s="43">
        <f>SUM(G78,G90,G101)</f>
        <v>2357954</v>
      </c>
      <c r="H106" s="43">
        <f>SUM(H78,H90,H101)</f>
        <v>2811331</v>
      </c>
      <c r="I106" s="43">
        <f>SUM(I100-I105)</f>
        <v>0</v>
      </c>
      <c r="J106" s="43">
        <f>SUM(J78+J90+J101)</f>
        <v>-930327</v>
      </c>
      <c r="K106" s="43">
        <f>SUM(K78+K90+K101)</f>
        <v>20545</v>
      </c>
      <c r="L106" s="43">
        <f>SUM(L78+L90+L101)</f>
        <v>-206446</v>
      </c>
      <c r="M106" s="43">
        <f>SUM(G106:L106)</f>
        <v>4053057</v>
      </c>
    </row>
    <row r="107" spans="2:13" ht="15" thickTop="1" thickBot="1" x14ac:dyDescent="0.2">
      <c r="B107" s="194"/>
      <c r="C107" s="194"/>
      <c r="D107" s="194"/>
      <c r="E107" s="194"/>
      <c r="F107" s="194"/>
      <c r="G107" s="195"/>
      <c r="H107" s="195"/>
      <c r="I107" s="195"/>
      <c r="J107" s="195"/>
      <c r="K107" s="195"/>
      <c r="L107" s="195"/>
      <c r="M107" s="195"/>
    </row>
    <row r="108" spans="2:13" ht="15.75" thickTop="1" thickBot="1" x14ac:dyDescent="0.2">
      <c r="B108" s="196" t="s">
        <v>200</v>
      </c>
      <c r="C108" s="119"/>
      <c r="D108" s="197"/>
      <c r="E108" s="119"/>
      <c r="F108" s="198"/>
      <c r="G108" s="199">
        <v>788867</v>
      </c>
      <c r="H108" s="199">
        <v>16185968</v>
      </c>
      <c r="I108" s="199"/>
      <c r="J108" s="199">
        <v>4770657</v>
      </c>
      <c r="K108" s="199">
        <v>193409</v>
      </c>
      <c r="L108" s="199">
        <v>27032</v>
      </c>
      <c r="M108" s="200">
        <f>SUM(G108:L108)</f>
        <v>21965933</v>
      </c>
    </row>
    <row r="109" spans="2:13" ht="15.75" thickTop="1" thickBot="1" x14ac:dyDescent="0.2">
      <c r="B109" s="201" t="s">
        <v>201</v>
      </c>
      <c r="C109" s="202"/>
      <c r="D109" s="202"/>
      <c r="E109" s="202"/>
      <c r="F109" s="203"/>
      <c r="G109" s="204">
        <f t="shared" ref="G109:L109" si="15">SUM(G106+G108)</f>
        <v>3146821</v>
      </c>
      <c r="H109" s="204">
        <f t="shared" si="15"/>
        <v>18997299</v>
      </c>
      <c r="I109" s="204">
        <f t="shared" si="15"/>
        <v>0</v>
      </c>
      <c r="J109" s="204">
        <f t="shared" si="15"/>
        <v>3840330</v>
      </c>
      <c r="K109" s="204">
        <f t="shared" si="15"/>
        <v>213954</v>
      </c>
      <c r="L109" s="204">
        <f t="shared" si="15"/>
        <v>-179414</v>
      </c>
      <c r="M109" s="204">
        <f>SUM(G109:L109)</f>
        <v>26018990</v>
      </c>
    </row>
    <row r="110" spans="2:13" ht="14.25" thickTop="1" x14ac:dyDescent="0.15">
      <c r="B110" s="194"/>
      <c r="C110" s="194"/>
      <c r="D110" s="194"/>
      <c r="E110" s="194"/>
      <c r="F110" s="194"/>
      <c r="G110" s="195"/>
      <c r="H110" s="195"/>
      <c r="I110" s="195"/>
      <c r="J110" s="195"/>
      <c r="K110" s="195"/>
      <c r="L110" s="195"/>
      <c r="M110" s="195"/>
    </row>
  </sheetData>
  <sheetProtection password="C615" sheet="1" objects="1" scenarios="1"/>
  <mergeCells count="20">
    <mergeCell ref="D85:F85"/>
    <mergeCell ref="D89:F89"/>
    <mergeCell ref="D91:F91"/>
    <mergeCell ref="C92:C94"/>
    <mergeCell ref="C101:F101"/>
    <mergeCell ref="D13:F13"/>
    <mergeCell ref="D15:E15"/>
    <mergeCell ref="B18:B78"/>
    <mergeCell ref="D24:F24"/>
    <mergeCell ref="D31:F31"/>
    <mergeCell ref="D69:F69"/>
    <mergeCell ref="D73:F73"/>
    <mergeCell ref="D77:F77"/>
    <mergeCell ref="C78:F78"/>
    <mergeCell ref="E12:F12"/>
    <mergeCell ref="B1:M1"/>
    <mergeCell ref="B2:M2"/>
    <mergeCell ref="K3:L3"/>
    <mergeCell ref="M3:M4"/>
    <mergeCell ref="D4:E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6"/>
  <sheetViews>
    <sheetView view="pageBreakPreview" topLeftCell="A79" zoomScale="60" zoomScaleNormal="100" workbookViewId="0">
      <selection activeCell="G16" sqref="G15:G16"/>
    </sheetView>
  </sheetViews>
  <sheetFormatPr defaultRowHeight="13.5" x14ac:dyDescent="0.15"/>
  <cols>
    <col min="1" max="1" width="3.75" customWidth="1"/>
    <col min="2" max="2" width="4.5" customWidth="1"/>
    <col min="3" max="3" width="4" customWidth="1"/>
    <col min="4" max="4" width="6.75" customWidth="1"/>
    <col min="5" max="5" width="19.375" customWidth="1"/>
    <col min="6" max="6" width="11.125" customWidth="1"/>
    <col min="7" max="8" width="15.125" customWidth="1"/>
    <col min="9" max="9" width="14" customWidth="1"/>
    <col min="10" max="11" width="15.125" customWidth="1"/>
    <col min="12" max="12" width="14.5" customWidth="1"/>
    <col min="13" max="13" width="15.625" customWidth="1"/>
    <col min="14" max="14" width="3.625" customWidth="1"/>
  </cols>
  <sheetData>
    <row r="1" spans="2:13" ht="18.75" customHeight="1" x14ac:dyDescent="0.15">
      <c r="B1" s="368" t="s">
        <v>0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2:13" ht="19.5" customHeight="1" x14ac:dyDescent="0.15">
      <c r="B2" s="369" t="s">
        <v>1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3" spans="2:13" x14ac:dyDescent="0.15">
      <c r="B3" s="1"/>
      <c r="C3" s="2"/>
      <c r="D3" s="2"/>
      <c r="E3" s="2"/>
      <c r="F3" s="3"/>
      <c r="G3" s="4"/>
      <c r="H3" s="5" t="s">
        <v>2</v>
      </c>
      <c r="I3" s="6" t="s">
        <v>3</v>
      </c>
      <c r="J3" s="7" t="s">
        <v>4</v>
      </c>
      <c r="K3" s="370" t="s">
        <v>5</v>
      </c>
      <c r="L3" s="371"/>
      <c r="M3" s="372" t="s">
        <v>6</v>
      </c>
    </row>
    <row r="4" spans="2:13" x14ac:dyDescent="0.15">
      <c r="B4" s="8"/>
      <c r="C4" s="9"/>
      <c r="D4" s="374" t="s">
        <v>7</v>
      </c>
      <c r="E4" s="374"/>
      <c r="F4" s="10"/>
      <c r="G4" s="11" t="s">
        <v>8</v>
      </c>
      <c r="H4" s="12" t="s">
        <v>9</v>
      </c>
      <c r="I4" s="12" t="s">
        <v>9</v>
      </c>
      <c r="J4" s="12" t="s">
        <v>10</v>
      </c>
      <c r="K4" s="12" t="s">
        <v>11</v>
      </c>
      <c r="L4" s="13" t="s">
        <v>12</v>
      </c>
      <c r="M4" s="373"/>
    </row>
    <row r="5" spans="2:13" x14ac:dyDescent="0.15">
      <c r="B5" s="14"/>
      <c r="C5" s="15"/>
      <c r="D5" s="16" t="s">
        <v>13</v>
      </c>
      <c r="E5" s="17"/>
      <c r="F5" s="18"/>
      <c r="G5" s="19"/>
      <c r="H5" s="19"/>
      <c r="I5" s="19"/>
      <c r="J5" s="19"/>
      <c r="K5" s="19"/>
      <c r="L5" s="18"/>
      <c r="M5" s="18"/>
    </row>
    <row r="6" spans="2:13" x14ac:dyDescent="0.15">
      <c r="B6" s="14"/>
      <c r="C6" s="15"/>
      <c r="D6" s="20" t="s">
        <v>14</v>
      </c>
      <c r="E6" s="21"/>
      <c r="F6" s="22"/>
      <c r="G6" s="23"/>
      <c r="H6" s="23"/>
      <c r="I6" s="23"/>
      <c r="J6" s="23"/>
      <c r="K6" s="23"/>
      <c r="L6" s="23"/>
      <c r="M6" s="18"/>
    </row>
    <row r="7" spans="2:13" x14ac:dyDescent="0.15">
      <c r="B7" s="14"/>
      <c r="C7" s="15"/>
      <c r="D7" s="405" t="s">
        <v>15</v>
      </c>
      <c r="E7" s="376"/>
      <c r="F7" s="367"/>
      <c r="G7" s="23">
        <f t="shared" ref="G7:L7" si="0">SUM(G8:G9)</f>
        <v>0</v>
      </c>
      <c r="H7" s="23">
        <f t="shared" si="0"/>
        <v>0</v>
      </c>
      <c r="I7" s="23">
        <f t="shared" si="0"/>
        <v>0</v>
      </c>
      <c r="J7" s="23">
        <f t="shared" si="0"/>
        <v>13370477</v>
      </c>
      <c r="K7" s="23">
        <f t="shared" si="0"/>
        <v>0</v>
      </c>
      <c r="L7" s="23">
        <f t="shared" si="0"/>
        <v>0</v>
      </c>
      <c r="M7" s="24">
        <f t="shared" ref="M7:M19" si="1">SUM(G7:L7)</f>
        <v>13370477</v>
      </c>
    </row>
    <row r="8" spans="2:13" x14ac:dyDescent="0.15">
      <c r="B8" s="14"/>
      <c r="C8" s="15"/>
      <c r="D8" s="20"/>
      <c r="E8" s="25" t="s">
        <v>16</v>
      </c>
      <c r="F8" s="22"/>
      <c r="G8" s="23"/>
      <c r="H8" s="23"/>
      <c r="I8" s="23"/>
      <c r="J8" s="23">
        <v>12169077</v>
      </c>
      <c r="K8" s="23"/>
      <c r="L8" s="26"/>
      <c r="M8" s="24">
        <f t="shared" si="1"/>
        <v>12169077</v>
      </c>
    </row>
    <row r="9" spans="2:13" x14ac:dyDescent="0.15">
      <c r="B9" s="14"/>
      <c r="C9" s="15"/>
      <c r="D9" s="20"/>
      <c r="E9" s="27" t="s">
        <v>17</v>
      </c>
      <c r="F9" s="22"/>
      <c r="G9" s="23"/>
      <c r="H9" s="23"/>
      <c r="I9" s="23"/>
      <c r="J9" s="23">
        <v>1201400</v>
      </c>
      <c r="K9" s="23"/>
      <c r="L9" s="26"/>
      <c r="M9" s="24">
        <f t="shared" si="1"/>
        <v>1201400</v>
      </c>
    </row>
    <row r="10" spans="2:13" x14ac:dyDescent="0.15">
      <c r="B10" s="14"/>
      <c r="C10" s="15"/>
      <c r="D10" s="375" t="s">
        <v>18</v>
      </c>
      <c r="E10" s="376"/>
      <c r="F10" s="367"/>
      <c r="G10" s="28">
        <f>SUM(G11+G15)</f>
        <v>0</v>
      </c>
      <c r="H10" s="29">
        <f>SUM(H12:H15)</f>
        <v>54984646</v>
      </c>
      <c r="I10" s="29">
        <f>SUM(I12:I15)</f>
        <v>2094318</v>
      </c>
      <c r="J10" s="29">
        <f>SUM(J12:J15)</f>
        <v>31725860</v>
      </c>
      <c r="K10" s="29">
        <f>SUM(K11,K16)</f>
        <v>13800700</v>
      </c>
      <c r="L10" s="29">
        <f>SUM(L11,L16)</f>
        <v>3901000</v>
      </c>
      <c r="M10" s="24">
        <f t="shared" si="1"/>
        <v>106506524</v>
      </c>
    </row>
    <row r="11" spans="2:13" ht="15" x14ac:dyDescent="0.15">
      <c r="B11" s="14"/>
      <c r="C11" s="15" t="s">
        <v>19</v>
      </c>
      <c r="D11" s="375" t="s">
        <v>20</v>
      </c>
      <c r="E11" s="376"/>
      <c r="F11" s="367"/>
      <c r="G11" s="28">
        <f>SUM(G12:G14)</f>
        <v>0</v>
      </c>
      <c r="H11" s="28">
        <v>48566270</v>
      </c>
      <c r="I11" s="28">
        <f>SUM(I12:I14)</f>
        <v>1758410</v>
      </c>
      <c r="J11" s="28">
        <f>SUM(J12:J14)</f>
        <v>31725860</v>
      </c>
      <c r="K11" s="28">
        <f>SUM(K12:K14)</f>
        <v>1704700</v>
      </c>
      <c r="L11" s="28"/>
      <c r="M11" s="24">
        <f t="shared" si="1"/>
        <v>83755240</v>
      </c>
    </row>
    <row r="12" spans="2:13" x14ac:dyDescent="0.15">
      <c r="B12" s="14"/>
      <c r="C12" s="15"/>
      <c r="D12" s="20"/>
      <c r="E12" s="30" t="s">
        <v>21</v>
      </c>
      <c r="F12" s="31"/>
      <c r="G12" s="32"/>
      <c r="H12" s="29"/>
      <c r="I12" s="29"/>
      <c r="J12" s="28">
        <v>31725860</v>
      </c>
      <c r="K12" s="28"/>
      <c r="L12" s="24"/>
      <c r="M12" s="24">
        <f t="shared" si="1"/>
        <v>31725860</v>
      </c>
    </row>
    <row r="13" spans="2:13" x14ac:dyDescent="0.15">
      <c r="B13" s="14"/>
      <c r="C13" s="15"/>
      <c r="D13" s="20"/>
      <c r="E13" s="30" t="s">
        <v>22</v>
      </c>
      <c r="F13" s="31"/>
      <c r="G13" s="32"/>
      <c r="H13" s="32">
        <v>48566270</v>
      </c>
      <c r="I13" s="32">
        <v>1758410</v>
      </c>
      <c r="J13" s="32"/>
      <c r="K13" s="32"/>
      <c r="L13" s="32"/>
      <c r="M13" s="24">
        <f t="shared" si="1"/>
        <v>50324680</v>
      </c>
    </row>
    <row r="14" spans="2:13" x14ac:dyDescent="0.15">
      <c r="B14" s="14"/>
      <c r="C14" s="15"/>
      <c r="D14" s="20"/>
      <c r="E14" s="366" t="s">
        <v>23</v>
      </c>
      <c r="F14" s="367"/>
      <c r="G14" s="32"/>
      <c r="H14" s="32"/>
      <c r="I14" s="32"/>
      <c r="J14" s="32"/>
      <c r="K14" s="32">
        <v>1704700</v>
      </c>
      <c r="L14" s="33"/>
      <c r="M14" s="24">
        <f t="shared" si="1"/>
        <v>1704700</v>
      </c>
    </row>
    <row r="15" spans="2:13" ht="15" x14ac:dyDescent="0.15">
      <c r="B15" s="14"/>
      <c r="C15" s="15" t="s">
        <v>24</v>
      </c>
      <c r="D15" s="375" t="s">
        <v>25</v>
      </c>
      <c r="E15" s="376"/>
      <c r="F15" s="367"/>
      <c r="G15" s="32"/>
      <c r="H15" s="29">
        <v>6418376</v>
      </c>
      <c r="I15" s="29">
        <v>335908</v>
      </c>
      <c r="J15" s="28"/>
      <c r="K15" s="28"/>
      <c r="L15" s="24"/>
      <c r="M15" s="24">
        <f t="shared" si="1"/>
        <v>6754284</v>
      </c>
    </row>
    <row r="16" spans="2:13" x14ac:dyDescent="0.15">
      <c r="B16" s="14"/>
      <c r="C16" s="15"/>
      <c r="D16" s="20" t="s">
        <v>26</v>
      </c>
      <c r="E16" s="30"/>
      <c r="F16" s="31"/>
      <c r="G16" s="32">
        <f t="shared" ref="G16:L16" si="2">SUM(G17:G18)</f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12096000</v>
      </c>
      <c r="L16" s="32">
        <f t="shared" si="2"/>
        <v>3901000</v>
      </c>
      <c r="M16" s="24">
        <f t="shared" si="1"/>
        <v>15997000</v>
      </c>
    </row>
    <row r="17" spans="2:13" x14ac:dyDescent="0.15">
      <c r="B17" s="14"/>
      <c r="C17" s="15"/>
      <c r="D17" s="377" t="s">
        <v>27</v>
      </c>
      <c r="E17" s="376"/>
      <c r="F17" s="34"/>
      <c r="G17" s="32"/>
      <c r="H17" s="29"/>
      <c r="I17" s="29"/>
      <c r="J17" s="28"/>
      <c r="K17" s="28">
        <v>96000</v>
      </c>
      <c r="L17" s="24"/>
      <c r="M17" s="24">
        <f t="shared" si="1"/>
        <v>96000</v>
      </c>
    </row>
    <row r="18" spans="2:13" x14ac:dyDescent="0.15">
      <c r="B18" s="14"/>
      <c r="C18" s="15"/>
      <c r="D18" s="20"/>
      <c r="E18" s="35" t="s">
        <v>28</v>
      </c>
      <c r="F18" s="31"/>
      <c r="G18" s="32"/>
      <c r="H18" s="29"/>
      <c r="I18" s="29"/>
      <c r="J18" s="28"/>
      <c r="K18" s="28">
        <v>12000000</v>
      </c>
      <c r="L18" s="24">
        <v>3901000</v>
      </c>
      <c r="M18" s="24">
        <f t="shared" si="1"/>
        <v>15901000</v>
      </c>
    </row>
    <row r="19" spans="2:13" x14ac:dyDescent="0.15">
      <c r="B19" s="14"/>
      <c r="C19" s="15"/>
      <c r="D19" s="20" t="s">
        <v>29</v>
      </c>
      <c r="E19" s="36"/>
      <c r="F19" s="31"/>
      <c r="G19" s="32">
        <v>240000</v>
      </c>
      <c r="H19" s="29"/>
      <c r="I19" s="29"/>
      <c r="J19" s="28"/>
      <c r="K19" s="28"/>
      <c r="L19" s="24"/>
      <c r="M19" s="24">
        <f t="shared" si="1"/>
        <v>240000</v>
      </c>
    </row>
    <row r="20" spans="2:13" x14ac:dyDescent="0.15">
      <c r="B20" s="14"/>
      <c r="C20" s="15"/>
      <c r="D20" s="20"/>
      <c r="E20" s="36"/>
      <c r="F20" s="31"/>
      <c r="G20" s="32"/>
      <c r="H20" s="29"/>
      <c r="I20" s="29"/>
      <c r="J20" s="28"/>
      <c r="K20" s="28"/>
      <c r="L20" s="24"/>
      <c r="M20" s="24"/>
    </row>
    <row r="21" spans="2:13" ht="14.25" thickBot="1" x14ac:dyDescent="0.2">
      <c r="B21" s="14"/>
      <c r="C21" s="15"/>
      <c r="D21" s="20" t="s">
        <v>30</v>
      </c>
      <c r="E21" s="36"/>
      <c r="F21" s="37"/>
      <c r="G21" s="32"/>
      <c r="H21" s="29"/>
      <c r="I21" s="29"/>
      <c r="J21" s="28"/>
      <c r="K21" s="28"/>
      <c r="L21" s="24"/>
      <c r="M21" s="24">
        <f t="shared" ref="M21:M30" si="3">SUM(G21:L21)</f>
        <v>0</v>
      </c>
    </row>
    <row r="22" spans="2:13" ht="15" thickTop="1" thickBot="1" x14ac:dyDescent="0.2">
      <c r="B22" s="14"/>
      <c r="C22" s="38"/>
      <c r="D22" s="39"/>
      <c r="E22" s="40" t="s">
        <v>31</v>
      </c>
      <c r="F22" s="41"/>
      <c r="G22" s="42">
        <f>SUM(G7,G11,G15,G16,G19,G21)</f>
        <v>240000</v>
      </c>
      <c r="H22" s="42">
        <f>SUM(H7,H11,H15,H16,H19,H21)</f>
        <v>54984646</v>
      </c>
      <c r="I22" s="42">
        <f>SUM(I7,I11,I15,I16,I19,I21)</f>
        <v>2094318</v>
      </c>
      <c r="J22" s="42">
        <f>SUM(J7,J10,J16,J19,J21)</f>
        <v>45096337</v>
      </c>
      <c r="K22" s="42">
        <f>SUM(K11,K15,K16,K19,K21)</f>
        <v>13800700</v>
      </c>
      <c r="L22" s="42">
        <f>SUM(L10)</f>
        <v>3901000</v>
      </c>
      <c r="M22" s="43">
        <f t="shared" si="3"/>
        <v>120117001</v>
      </c>
    </row>
    <row r="23" spans="2:13" ht="15" thickTop="1" thickBot="1" x14ac:dyDescent="0.2">
      <c r="B23" s="14"/>
      <c r="C23" s="15"/>
      <c r="D23" s="402" t="s">
        <v>32</v>
      </c>
      <c r="E23" s="403"/>
      <c r="F23" s="404"/>
      <c r="G23" s="44">
        <f t="shared" ref="G23:L23" si="4">SUM(G24:G29)</f>
        <v>0</v>
      </c>
      <c r="H23" s="44">
        <f t="shared" si="4"/>
        <v>28480584</v>
      </c>
      <c r="I23" s="44">
        <f t="shared" si="4"/>
        <v>2077983</v>
      </c>
      <c r="J23" s="44">
        <f t="shared" si="4"/>
        <v>32312960</v>
      </c>
      <c r="K23" s="44">
        <f t="shared" si="4"/>
        <v>14041554</v>
      </c>
      <c r="L23" s="44">
        <f t="shared" si="4"/>
        <v>4016000</v>
      </c>
      <c r="M23" s="45">
        <f t="shared" si="3"/>
        <v>80929081</v>
      </c>
    </row>
    <row r="24" spans="2:13" ht="14.25" thickTop="1" x14ac:dyDescent="0.15">
      <c r="B24" s="14"/>
      <c r="C24" s="15"/>
      <c r="D24" s="46"/>
      <c r="E24" s="47" t="s">
        <v>33</v>
      </c>
      <c r="F24" s="48"/>
      <c r="G24" s="49"/>
      <c r="H24" s="50">
        <v>19110138</v>
      </c>
      <c r="I24" s="50">
        <v>1394302</v>
      </c>
      <c r="J24" s="51">
        <v>24532825</v>
      </c>
      <c r="K24" s="49">
        <v>11197200</v>
      </c>
      <c r="L24" s="52">
        <v>3396000</v>
      </c>
      <c r="M24" s="52">
        <f t="shared" si="3"/>
        <v>59630465</v>
      </c>
    </row>
    <row r="25" spans="2:13" x14ac:dyDescent="0.15">
      <c r="B25" s="14"/>
      <c r="C25" s="15"/>
      <c r="D25" s="20"/>
      <c r="E25" s="27" t="s">
        <v>34</v>
      </c>
      <c r="F25" s="18"/>
      <c r="G25" s="28"/>
      <c r="H25" s="29">
        <v>918952</v>
      </c>
      <c r="I25" s="29">
        <v>67048</v>
      </c>
      <c r="J25" s="23">
        <v>625000</v>
      </c>
      <c r="K25" s="28"/>
      <c r="L25" s="24">
        <v>200000</v>
      </c>
      <c r="M25" s="52">
        <f t="shared" si="3"/>
        <v>1811000</v>
      </c>
    </row>
    <row r="26" spans="2:13" x14ac:dyDescent="0.15">
      <c r="B26" s="14"/>
      <c r="C26" s="15"/>
      <c r="D26" s="20"/>
      <c r="E26" s="27" t="s">
        <v>35</v>
      </c>
      <c r="F26" s="18"/>
      <c r="G26" s="28"/>
      <c r="H26" s="29">
        <v>1053160</v>
      </c>
      <c r="I26" s="29">
        <v>76840</v>
      </c>
      <c r="J26" s="23">
        <v>650000</v>
      </c>
      <c r="K26" s="28"/>
      <c r="L26" s="24"/>
      <c r="M26" s="52">
        <f t="shared" si="3"/>
        <v>1780000</v>
      </c>
    </row>
    <row r="27" spans="2:13" x14ac:dyDescent="0.15">
      <c r="B27" s="14"/>
      <c r="C27" s="15"/>
      <c r="D27" s="20"/>
      <c r="E27" s="27" t="s">
        <v>36</v>
      </c>
      <c r="F27" s="18"/>
      <c r="G27" s="28"/>
      <c r="H27" s="29">
        <v>3958446</v>
      </c>
      <c r="I27" s="29">
        <v>288814</v>
      </c>
      <c r="J27" s="28">
        <v>1357067</v>
      </c>
      <c r="K27" s="28">
        <v>375500</v>
      </c>
      <c r="L27" s="24"/>
      <c r="M27" s="52">
        <f t="shared" si="3"/>
        <v>5979827</v>
      </c>
    </row>
    <row r="28" spans="2:13" x14ac:dyDescent="0.15">
      <c r="B28" s="14"/>
      <c r="C28" s="15"/>
      <c r="D28" s="20"/>
      <c r="E28" s="27" t="s">
        <v>37</v>
      </c>
      <c r="F28" s="18"/>
      <c r="G28" s="28"/>
      <c r="H28" s="29">
        <v>658747</v>
      </c>
      <c r="I28" s="29">
        <v>48063</v>
      </c>
      <c r="J28" s="28">
        <v>970310</v>
      </c>
      <c r="K28" s="28">
        <v>532260</v>
      </c>
      <c r="L28" s="24"/>
      <c r="M28" s="52">
        <f t="shared" si="3"/>
        <v>2209380</v>
      </c>
    </row>
    <row r="29" spans="2:13" ht="14.25" thickBot="1" x14ac:dyDescent="0.2">
      <c r="B29" s="14"/>
      <c r="C29" s="15"/>
      <c r="D29" s="53"/>
      <c r="E29" s="54" t="s">
        <v>38</v>
      </c>
      <c r="F29" s="55"/>
      <c r="G29" s="56"/>
      <c r="H29" s="57">
        <v>2781141</v>
      </c>
      <c r="I29" s="57">
        <v>202916</v>
      </c>
      <c r="J29" s="58">
        <v>4177758</v>
      </c>
      <c r="K29" s="56">
        <v>1936594</v>
      </c>
      <c r="L29" s="59">
        <v>420000</v>
      </c>
      <c r="M29" s="52">
        <f t="shared" si="3"/>
        <v>9518409</v>
      </c>
    </row>
    <row r="30" spans="2:13" ht="15" thickTop="1" thickBot="1" x14ac:dyDescent="0.2">
      <c r="B30" s="14"/>
      <c r="C30" s="15"/>
      <c r="D30" s="402" t="s">
        <v>39</v>
      </c>
      <c r="E30" s="403"/>
      <c r="F30" s="404"/>
      <c r="G30" s="44">
        <f t="shared" ref="G30:L30" si="5">SUM(G31:G48)</f>
        <v>0</v>
      </c>
      <c r="H30" s="60">
        <f t="shared" si="5"/>
        <v>10455831</v>
      </c>
      <c r="I30" s="60">
        <f t="shared" si="5"/>
        <v>16335</v>
      </c>
      <c r="J30" s="61">
        <f t="shared" si="5"/>
        <v>8701961</v>
      </c>
      <c r="K30" s="61">
        <f t="shared" si="5"/>
        <v>60801</v>
      </c>
      <c r="L30" s="62">
        <f t="shared" si="5"/>
        <v>776000</v>
      </c>
      <c r="M30" s="44">
        <f t="shared" si="3"/>
        <v>20010928</v>
      </c>
    </row>
    <row r="31" spans="2:13" ht="15" thickTop="1" x14ac:dyDescent="0.15">
      <c r="B31" s="14"/>
      <c r="C31" s="15"/>
      <c r="D31" s="46"/>
      <c r="E31" s="63" t="s">
        <v>40</v>
      </c>
      <c r="F31" s="48"/>
      <c r="G31" s="49"/>
      <c r="H31" s="50">
        <v>6414688</v>
      </c>
      <c r="I31" s="50">
        <v>10016</v>
      </c>
      <c r="J31" s="49"/>
      <c r="K31" s="49"/>
      <c r="L31" s="24"/>
      <c r="M31" s="64">
        <f>SUM(H31:L31)</f>
        <v>6424704</v>
      </c>
    </row>
    <row r="32" spans="2:13" ht="14.25" x14ac:dyDescent="0.15">
      <c r="B32" s="14"/>
      <c r="C32" s="15"/>
      <c r="D32" s="20"/>
      <c r="E32" s="65" t="s">
        <v>41</v>
      </c>
      <c r="F32" s="18"/>
      <c r="G32" s="28"/>
      <c r="H32" s="29">
        <v>31961</v>
      </c>
      <c r="I32" s="29">
        <v>51</v>
      </c>
      <c r="J32" s="28"/>
      <c r="K32" s="28"/>
      <c r="L32" s="24"/>
      <c r="M32" s="64">
        <f>SUM(H32:L32)</f>
        <v>32012</v>
      </c>
    </row>
    <row r="33" spans="2:13" ht="14.25" x14ac:dyDescent="0.15">
      <c r="B33" s="14"/>
      <c r="C33" s="15"/>
      <c r="D33" s="20"/>
      <c r="E33" s="65" t="s">
        <v>42</v>
      </c>
      <c r="F33" s="18"/>
      <c r="G33" s="28"/>
      <c r="H33" s="29"/>
      <c r="I33" s="29"/>
      <c r="J33" s="28">
        <v>89423</v>
      </c>
      <c r="K33" s="28"/>
      <c r="L33" s="24"/>
      <c r="M33" s="64">
        <f>SUM(H33:L33)</f>
        <v>89423</v>
      </c>
    </row>
    <row r="34" spans="2:13" ht="14.25" x14ac:dyDescent="0.15">
      <c r="B34" s="14"/>
      <c r="C34" s="15"/>
      <c r="D34" s="20"/>
      <c r="E34" s="65" t="s">
        <v>43</v>
      </c>
      <c r="F34" s="18"/>
      <c r="G34" s="28"/>
      <c r="H34" s="29">
        <v>307518</v>
      </c>
      <c r="I34" s="29">
        <v>481</v>
      </c>
      <c r="J34" s="28">
        <v>209257</v>
      </c>
      <c r="K34" s="28"/>
      <c r="L34" s="24"/>
      <c r="M34" s="64">
        <f>SUM(H34:L34)</f>
        <v>517256</v>
      </c>
    </row>
    <row r="35" spans="2:13" ht="14.25" x14ac:dyDescent="0.15">
      <c r="B35" s="14"/>
      <c r="C35" s="15"/>
      <c r="D35" s="20"/>
      <c r="E35" s="66" t="s">
        <v>44</v>
      </c>
      <c r="F35" s="66"/>
      <c r="G35" s="28"/>
      <c r="H35" s="29"/>
      <c r="I35" s="29"/>
      <c r="J35" s="28"/>
      <c r="K35" s="28"/>
      <c r="L35" s="24">
        <v>612800</v>
      </c>
      <c r="M35" s="64">
        <f>SUM(H35:L35)</f>
        <v>612800</v>
      </c>
    </row>
    <row r="36" spans="2:13" ht="14.25" x14ac:dyDescent="0.15">
      <c r="B36" s="14"/>
      <c r="C36" s="15"/>
      <c r="D36" s="20"/>
      <c r="E36" s="67"/>
      <c r="F36" s="66"/>
      <c r="G36" s="28"/>
      <c r="H36" s="29"/>
      <c r="I36" s="29"/>
      <c r="J36" s="28"/>
      <c r="K36" s="28"/>
      <c r="L36" s="24"/>
      <c r="M36" s="64"/>
    </row>
    <row r="37" spans="2:13" ht="15" x14ac:dyDescent="0.15">
      <c r="B37" s="14"/>
      <c r="C37" s="15" t="s">
        <v>45</v>
      </c>
      <c r="D37" s="20"/>
      <c r="E37" s="66" t="s">
        <v>46</v>
      </c>
      <c r="F37" s="66"/>
      <c r="G37" s="28"/>
      <c r="H37" s="29"/>
      <c r="I37" s="29"/>
      <c r="J37" s="28">
        <v>4118300</v>
      </c>
      <c r="K37" s="28"/>
      <c r="L37" s="24"/>
      <c r="M37" s="64">
        <f t="shared" ref="M37:M48" si="6">SUM(H37:L37)</f>
        <v>4118300</v>
      </c>
    </row>
    <row r="38" spans="2:13" ht="14.25" x14ac:dyDescent="0.15">
      <c r="B38" s="14"/>
      <c r="C38" s="15"/>
      <c r="D38" s="20"/>
      <c r="E38" s="66" t="s">
        <v>47</v>
      </c>
      <c r="F38" s="18"/>
      <c r="G38" s="28"/>
      <c r="H38" s="29">
        <v>1870881</v>
      </c>
      <c r="I38" s="29">
        <v>2922</v>
      </c>
      <c r="J38" s="28">
        <v>1152717</v>
      </c>
      <c r="K38" s="28"/>
      <c r="L38" s="24"/>
      <c r="M38" s="64">
        <f t="shared" si="6"/>
        <v>3026520</v>
      </c>
    </row>
    <row r="39" spans="2:13" ht="14.25" x14ac:dyDescent="0.15">
      <c r="B39" s="14"/>
      <c r="C39" s="15"/>
      <c r="D39" s="20"/>
      <c r="E39" s="68" t="s">
        <v>48</v>
      </c>
      <c r="F39" s="69"/>
      <c r="G39" s="28"/>
      <c r="H39" s="70">
        <v>722139</v>
      </c>
      <c r="I39" s="70">
        <v>1128</v>
      </c>
      <c r="J39" s="28">
        <v>923257</v>
      </c>
      <c r="K39" s="28"/>
      <c r="L39" s="24"/>
      <c r="M39" s="64">
        <f t="shared" si="6"/>
        <v>1646524</v>
      </c>
    </row>
    <row r="40" spans="2:13" ht="14.25" x14ac:dyDescent="0.15">
      <c r="B40" s="14"/>
      <c r="C40" s="15"/>
      <c r="D40" s="20"/>
      <c r="E40" s="68" t="s">
        <v>49</v>
      </c>
      <c r="F40" s="69"/>
      <c r="G40" s="28"/>
      <c r="H40" s="70">
        <v>209901</v>
      </c>
      <c r="I40" s="70">
        <v>329</v>
      </c>
      <c r="J40" s="28">
        <v>303520</v>
      </c>
      <c r="K40" s="28">
        <v>60801</v>
      </c>
      <c r="L40" s="24">
        <v>60800</v>
      </c>
      <c r="M40" s="64">
        <f t="shared" si="6"/>
        <v>635351</v>
      </c>
    </row>
    <row r="41" spans="2:13" ht="14.25" x14ac:dyDescent="0.15">
      <c r="B41" s="14"/>
      <c r="C41" s="15"/>
      <c r="D41" s="20"/>
      <c r="E41" s="68"/>
      <c r="F41" s="69"/>
      <c r="G41" s="28"/>
      <c r="H41" s="70"/>
      <c r="I41" s="70"/>
      <c r="J41" s="28"/>
      <c r="K41" s="28"/>
      <c r="L41" s="24"/>
      <c r="M41" s="64">
        <f t="shared" si="6"/>
        <v>0</v>
      </c>
    </row>
    <row r="42" spans="2:13" ht="14.25" x14ac:dyDescent="0.15">
      <c r="B42" s="14"/>
      <c r="C42" s="15"/>
      <c r="D42" s="20"/>
      <c r="E42" s="68" t="s">
        <v>50</v>
      </c>
      <c r="F42" s="69"/>
      <c r="G42" s="28"/>
      <c r="H42" s="70">
        <v>209708</v>
      </c>
      <c r="I42" s="70">
        <v>328</v>
      </c>
      <c r="J42" s="28">
        <v>186790</v>
      </c>
      <c r="K42" s="28"/>
      <c r="L42" s="24"/>
      <c r="M42" s="64">
        <f t="shared" si="6"/>
        <v>396826</v>
      </c>
    </row>
    <row r="43" spans="2:13" ht="14.25" x14ac:dyDescent="0.15">
      <c r="B43" s="14"/>
      <c r="C43" s="15"/>
      <c r="D43" s="20"/>
      <c r="E43" s="66" t="s">
        <v>51</v>
      </c>
      <c r="F43" s="69"/>
      <c r="G43" s="28"/>
      <c r="H43" s="70">
        <v>365209</v>
      </c>
      <c r="I43" s="70">
        <v>572</v>
      </c>
      <c r="J43" s="28">
        <v>324521</v>
      </c>
      <c r="K43" s="28"/>
      <c r="L43" s="24"/>
      <c r="M43" s="64">
        <f t="shared" si="6"/>
        <v>690302</v>
      </c>
    </row>
    <row r="44" spans="2:13" ht="14.25" x14ac:dyDescent="0.15">
      <c r="B44" s="14"/>
      <c r="C44" s="15"/>
      <c r="D44" s="20"/>
      <c r="E44" s="66" t="s">
        <v>52</v>
      </c>
      <c r="F44" s="69"/>
      <c r="G44" s="28"/>
      <c r="H44" s="70"/>
      <c r="I44" s="70"/>
      <c r="J44" s="28"/>
      <c r="K44" s="28"/>
      <c r="L44" s="24"/>
      <c r="M44" s="64">
        <f t="shared" si="6"/>
        <v>0</v>
      </c>
    </row>
    <row r="45" spans="2:13" ht="14.25" x14ac:dyDescent="0.15">
      <c r="B45" s="14"/>
      <c r="C45" s="15"/>
      <c r="D45" s="20"/>
      <c r="E45" s="68" t="s">
        <v>53</v>
      </c>
      <c r="F45" s="69"/>
      <c r="G45" s="28"/>
      <c r="H45" s="70">
        <v>280054</v>
      </c>
      <c r="I45" s="70">
        <v>438</v>
      </c>
      <c r="J45" s="28">
        <v>571421</v>
      </c>
      <c r="K45" s="28"/>
      <c r="L45" s="24"/>
      <c r="M45" s="64">
        <f t="shared" si="6"/>
        <v>851913</v>
      </c>
    </row>
    <row r="46" spans="2:13" ht="14.25" x14ac:dyDescent="0.15">
      <c r="B46" s="14"/>
      <c r="C46" s="15"/>
      <c r="D46" s="20"/>
      <c r="E46" s="68" t="s">
        <v>54</v>
      </c>
      <c r="F46" s="69"/>
      <c r="G46" s="28"/>
      <c r="H46" s="70"/>
      <c r="I46" s="70"/>
      <c r="J46" s="28"/>
      <c r="K46" s="28"/>
      <c r="L46" s="24">
        <v>102400</v>
      </c>
      <c r="M46" s="64">
        <f t="shared" si="6"/>
        <v>102400</v>
      </c>
    </row>
    <row r="47" spans="2:13" ht="14.25" x14ac:dyDescent="0.15">
      <c r="B47" s="14"/>
      <c r="C47" s="15"/>
      <c r="D47" s="20"/>
      <c r="E47" s="66" t="s">
        <v>55</v>
      </c>
      <c r="F47" s="69"/>
      <c r="G47" s="28"/>
      <c r="H47" s="70">
        <v>31486</v>
      </c>
      <c r="I47" s="70">
        <v>50</v>
      </c>
      <c r="J47" s="28">
        <v>812755</v>
      </c>
      <c r="K47" s="28"/>
      <c r="L47" s="24"/>
      <c r="M47" s="64">
        <f t="shared" si="6"/>
        <v>844291</v>
      </c>
    </row>
    <row r="48" spans="2:13" ht="15" thickBot="1" x14ac:dyDescent="0.2">
      <c r="B48" s="14"/>
      <c r="C48" s="15"/>
      <c r="D48" s="20"/>
      <c r="E48" s="66" t="s">
        <v>56</v>
      </c>
      <c r="F48" s="69"/>
      <c r="G48" s="28"/>
      <c r="H48" s="70">
        <v>12286</v>
      </c>
      <c r="I48" s="70">
        <v>20</v>
      </c>
      <c r="J48" s="28">
        <v>10000</v>
      </c>
      <c r="K48" s="28"/>
      <c r="L48" s="24"/>
      <c r="M48" s="64">
        <f t="shared" si="6"/>
        <v>22306</v>
      </c>
    </row>
    <row r="49" spans="2:13" ht="15.75" thickTop="1" thickBot="1" x14ac:dyDescent="0.2">
      <c r="B49" s="14"/>
      <c r="C49" s="15"/>
      <c r="D49" s="71" t="s">
        <v>57</v>
      </c>
      <c r="E49" s="72"/>
      <c r="F49" s="73"/>
      <c r="G49" s="74">
        <f t="shared" ref="G49:L49" si="7">SUM(G51:G77)</f>
        <v>851636</v>
      </c>
      <c r="H49" s="74">
        <f t="shared" si="7"/>
        <v>8513217</v>
      </c>
      <c r="I49" s="74">
        <f t="shared" si="7"/>
        <v>0</v>
      </c>
      <c r="J49" s="74">
        <f t="shared" si="7"/>
        <v>9556814</v>
      </c>
      <c r="K49" s="74">
        <f t="shared" si="7"/>
        <v>1478080</v>
      </c>
      <c r="L49" s="74">
        <f t="shared" si="7"/>
        <v>1291328</v>
      </c>
      <c r="M49" s="44">
        <f>SUM(G49:L49)</f>
        <v>21691075</v>
      </c>
    </row>
    <row r="50" spans="2:13" ht="15" thickTop="1" x14ac:dyDescent="0.15">
      <c r="B50" s="14"/>
      <c r="C50" s="15"/>
      <c r="D50" s="46"/>
      <c r="E50" s="63"/>
      <c r="F50" s="75"/>
      <c r="G50" s="76"/>
      <c r="H50" s="77"/>
      <c r="I50" s="77"/>
      <c r="J50" s="49"/>
      <c r="K50" s="49"/>
      <c r="L50" s="52"/>
      <c r="M50" s="48"/>
    </row>
    <row r="51" spans="2:13" ht="15" x14ac:dyDescent="0.15">
      <c r="B51" s="14"/>
      <c r="C51" s="15" t="s">
        <v>58</v>
      </c>
      <c r="D51" s="20"/>
      <c r="E51" s="78" t="s">
        <v>59</v>
      </c>
      <c r="F51" s="69"/>
      <c r="G51" s="79">
        <v>10000</v>
      </c>
      <c r="H51" s="70">
        <v>137880</v>
      </c>
      <c r="I51" s="70"/>
      <c r="J51" s="28">
        <v>86580</v>
      </c>
      <c r="K51" s="28">
        <v>42540</v>
      </c>
      <c r="L51" s="24"/>
      <c r="M51" s="24">
        <f t="shared" ref="M51:M77" si="8">SUM(G51:L51)</f>
        <v>277000</v>
      </c>
    </row>
    <row r="52" spans="2:13" ht="14.25" x14ac:dyDescent="0.15">
      <c r="B52" s="14"/>
      <c r="C52" s="15"/>
      <c r="D52" s="20"/>
      <c r="E52" s="27" t="s">
        <v>44</v>
      </c>
      <c r="F52" s="69"/>
      <c r="G52" s="79"/>
      <c r="H52" s="70">
        <v>19220</v>
      </c>
      <c r="I52" s="70"/>
      <c r="J52" s="28"/>
      <c r="K52" s="28">
        <v>163727</v>
      </c>
      <c r="L52" s="24">
        <v>58360</v>
      </c>
      <c r="M52" s="24">
        <f t="shared" si="8"/>
        <v>241307</v>
      </c>
    </row>
    <row r="53" spans="2:13" ht="14.25" x14ac:dyDescent="0.15">
      <c r="B53" s="14"/>
      <c r="C53" s="15"/>
      <c r="D53" s="20"/>
      <c r="E53" s="27" t="s">
        <v>60</v>
      </c>
      <c r="F53" s="69"/>
      <c r="G53" s="79"/>
      <c r="H53" s="70"/>
      <c r="I53" s="70"/>
      <c r="J53" s="28">
        <v>4500</v>
      </c>
      <c r="K53" s="28">
        <v>1400</v>
      </c>
      <c r="L53" s="24"/>
      <c r="M53" s="24">
        <f t="shared" si="8"/>
        <v>5900</v>
      </c>
    </row>
    <row r="54" spans="2:13" ht="14.25" x14ac:dyDescent="0.15">
      <c r="B54" s="14"/>
      <c r="C54" s="15"/>
      <c r="D54" s="20"/>
      <c r="E54" s="25" t="s">
        <v>61</v>
      </c>
      <c r="F54" s="69"/>
      <c r="G54" s="79">
        <v>32236</v>
      </c>
      <c r="H54" s="70">
        <v>73517</v>
      </c>
      <c r="I54" s="70"/>
      <c r="J54" s="28">
        <v>28820</v>
      </c>
      <c r="K54" s="28">
        <v>221576</v>
      </c>
      <c r="L54" s="24">
        <v>209372</v>
      </c>
      <c r="M54" s="24">
        <f t="shared" si="8"/>
        <v>565521</v>
      </c>
    </row>
    <row r="55" spans="2:13" ht="14.25" x14ac:dyDescent="0.15">
      <c r="B55" s="14"/>
      <c r="C55" s="15"/>
      <c r="D55" s="20"/>
      <c r="E55" s="78" t="s">
        <v>62</v>
      </c>
      <c r="F55" s="69"/>
      <c r="G55" s="79"/>
      <c r="H55" s="70">
        <v>184851</v>
      </c>
      <c r="I55" s="70"/>
      <c r="J55" s="28">
        <v>184846</v>
      </c>
      <c r="K55" s="28">
        <v>88663</v>
      </c>
      <c r="L55" s="24">
        <v>88660</v>
      </c>
      <c r="M55" s="24">
        <f t="shared" si="8"/>
        <v>547020</v>
      </c>
    </row>
    <row r="56" spans="2:13" ht="14.25" x14ac:dyDescent="0.15">
      <c r="B56" s="14"/>
      <c r="C56" s="15"/>
      <c r="D56" s="20"/>
      <c r="E56" s="25" t="s">
        <v>47</v>
      </c>
      <c r="F56" s="69"/>
      <c r="G56" s="79"/>
      <c r="H56" s="70">
        <v>180000</v>
      </c>
      <c r="I56" s="70"/>
      <c r="J56" s="28">
        <v>180000</v>
      </c>
      <c r="K56" s="28">
        <v>129102</v>
      </c>
      <c r="L56" s="24">
        <v>132914</v>
      </c>
      <c r="M56" s="24">
        <f t="shared" si="8"/>
        <v>622016</v>
      </c>
    </row>
    <row r="57" spans="2:13" ht="14.25" x14ac:dyDescent="0.15">
      <c r="B57" s="14"/>
      <c r="C57" s="15"/>
      <c r="D57" s="20"/>
      <c r="E57" s="78" t="s">
        <v>48</v>
      </c>
      <c r="F57" s="69"/>
      <c r="G57" s="79"/>
      <c r="H57" s="70">
        <v>120000</v>
      </c>
      <c r="I57" s="70"/>
      <c r="J57" s="28">
        <v>120000</v>
      </c>
      <c r="K57" s="28">
        <v>43075</v>
      </c>
      <c r="L57" s="24">
        <v>39070</v>
      </c>
      <c r="M57" s="24">
        <f t="shared" si="8"/>
        <v>322145</v>
      </c>
    </row>
    <row r="58" spans="2:13" ht="14.25" x14ac:dyDescent="0.15">
      <c r="B58" s="14"/>
      <c r="C58" s="15"/>
      <c r="D58" s="20"/>
      <c r="E58" s="65" t="s">
        <v>63</v>
      </c>
      <c r="F58" s="69"/>
      <c r="G58" s="79"/>
      <c r="H58" s="70">
        <v>78192</v>
      </c>
      <c r="I58" s="70"/>
      <c r="J58" s="28">
        <v>25920</v>
      </c>
      <c r="K58" s="28">
        <v>12920</v>
      </c>
      <c r="L58" s="24">
        <v>2120</v>
      </c>
      <c r="M58" s="24">
        <f t="shared" si="8"/>
        <v>119152</v>
      </c>
    </row>
    <row r="59" spans="2:13" ht="14.25" x14ac:dyDescent="0.15">
      <c r="B59" s="14"/>
      <c r="C59" s="15"/>
      <c r="D59" s="20"/>
      <c r="E59" s="80" t="s">
        <v>64</v>
      </c>
      <c r="F59" s="69"/>
      <c r="G59" s="79">
        <v>42428</v>
      </c>
      <c r="H59" s="70">
        <v>401987</v>
      </c>
      <c r="I59" s="70"/>
      <c r="J59" s="28">
        <v>70211</v>
      </c>
      <c r="K59" s="28">
        <v>304884</v>
      </c>
      <c r="L59" s="24">
        <v>89670</v>
      </c>
      <c r="M59" s="24">
        <f t="shared" si="8"/>
        <v>909180</v>
      </c>
    </row>
    <row r="60" spans="2:13" ht="14.25" x14ac:dyDescent="0.15">
      <c r="B60" s="14"/>
      <c r="C60" s="15"/>
      <c r="D60" s="20"/>
      <c r="E60" s="65" t="s">
        <v>65</v>
      </c>
      <c r="F60" s="69"/>
      <c r="G60" s="79">
        <v>221226</v>
      </c>
      <c r="H60" s="70"/>
      <c r="I60" s="70"/>
      <c r="J60" s="28"/>
      <c r="K60" s="28"/>
      <c r="L60" s="24"/>
      <c r="M60" s="24">
        <f t="shared" si="8"/>
        <v>221226</v>
      </c>
    </row>
    <row r="61" spans="2:13" ht="14.25" x14ac:dyDescent="0.15">
      <c r="B61" s="14"/>
      <c r="C61" s="15"/>
      <c r="D61" s="20"/>
      <c r="E61" s="65" t="s">
        <v>66</v>
      </c>
      <c r="F61" s="18"/>
      <c r="G61" s="79"/>
      <c r="H61" s="29">
        <v>5058648</v>
      </c>
      <c r="I61" s="29"/>
      <c r="J61" s="28">
        <v>903872</v>
      </c>
      <c r="K61" s="28">
        <v>79308</v>
      </c>
      <c r="L61" s="24"/>
      <c r="M61" s="24">
        <f t="shared" si="8"/>
        <v>6041828</v>
      </c>
    </row>
    <row r="62" spans="2:13" ht="14.25" x14ac:dyDescent="0.15">
      <c r="B62" s="14"/>
      <c r="C62" s="15"/>
      <c r="D62" s="20"/>
      <c r="E62" s="65" t="s">
        <v>67</v>
      </c>
      <c r="F62" s="18"/>
      <c r="G62" s="79">
        <v>10368</v>
      </c>
      <c r="H62" s="29">
        <v>26832</v>
      </c>
      <c r="I62" s="29"/>
      <c r="J62" s="28">
        <v>14946</v>
      </c>
      <c r="K62" s="28">
        <v>9202</v>
      </c>
      <c r="L62" s="24"/>
      <c r="M62" s="24">
        <f t="shared" si="8"/>
        <v>61348</v>
      </c>
    </row>
    <row r="63" spans="2:13" ht="14.25" x14ac:dyDescent="0.15">
      <c r="B63" s="14"/>
      <c r="C63" s="15"/>
      <c r="D63" s="20"/>
      <c r="E63" s="80" t="s">
        <v>52</v>
      </c>
      <c r="F63" s="18"/>
      <c r="G63" s="79">
        <v>386440</v>
      </c>
      <c r="H63" s="29">
        <v>171405</v>
      </c>
      <c r="I63" s="29"/>
      <c r="J63" s="28">
        <v>255465</v>
      </c>
      <c r="K63" s="28">
        <v>103710</v>
      </c>
      <c r="L63" s="24">
        <v>144840</v>
      </c>
      <c r="M63" s="24">
        <f t="shared" si="8"/>
        <v>1061860</v>
      </c>
    </row>
    <row r="64" spans="2:13" ht="14.25" x14ac:dyDescent="0.15">
      <c r="B64" s="14"/>
      <c r="C64" s="15"/>
      <c r="D64" s="20"/>
      <c r="E64" s="27" t="s">
        <v>68</v>
      </c>
      <c r="F64" s="18"/>
      <c r="G64" s="79">
        <v>12000</v>
      </c>
      <c r="H64" s="29">
        <v>663384</v>
      </c>
      <c r="I64" s="29"/>
      <c r="J64" s="28">
        <v>420726</v>
      </c>
      <c r="K64" s="28">
        <v>218457</v>
      </c>
      <c r="L64" s="24">
        <v>346322</v>
      </c>
      <c r="M64" s="24">
        <f t="shared" si="8"/>
        <v>1660889</v>
      </c>
    </row>
    <row r="65" spans="2:13" ht="14.25" x14ac:dyDescent="0.15">
      <c r="B65" s="14"/>
      <c r="C65" s="15"/>
      <c r="D65" s="20"/>
      <c r="E65" s="27" t="s">
        <v>69</v>
      </c>
      <c r="F65" s="18"/>
      <c r="G65" s="79"/>
      <c r="H65" s="29"/>
      <c r="I65" s="29"/>
      <c r="J65" s="28"/>
      <c r="K65" s="28"/>
      <c r="L65" s="24">
        <v>180000</v>
      </c>
      <c r="M65" s="24">
        <f t="shared" si="8"/>
        <v>180000</v>
      </c>
    </row>
    <row r="66" spans="2:13" ht="14.25" x14ac:dyDescent="0.15">
      <c r="B66" s="14"/>
      <c r="C66" s="15"/>
      <c r="D66" s="20"/>
      <c r="E66" s="27" t="s">
        <v>70</v>
      </c>
      <c r="F66" s="18"/>
      <c r="G66" s="79">
        <v>11050</v>
      </c>
      <c r="H66" s="29">
        <v>3000</v>
      </c>
      <c r="I66" s="29"/>
      <c r="J66" s="28">
        <v>78400</v>
      </c>
      <c r="K66" s="28"/>
      <c r="L66" s="24"/>
      <c r="M66" s="24">
        <f t="shared" si="8"/>
        <v>92450</v>
      </c>
    </row>
    <row r="67" spans="2:13" ht="14.25" x14ac:dyDescent="0.15">
      <c r="B67" s="14"/>
      <c r="C67" s="15"/>
      <c r="D67" s="20"/>
      <c r="E67" s="27" t="s">
        <v>71</v>
      </c>
      <c r="F67" s="18"/>
      <c r="G67" s="79"/>
      <c r="H67" s="29"/>
      <c r="I67" s="29"/>
      <c r="J67" s="28">
        <v>13500</v>
      </c>
      <c r="K67" s="28"/>
      <c r="L67" s="24"/>
      <c r="M67" s="24">
        <f t="shared" si="8"/>
        <v>13500</v>
      </c>
    </row>
    <row r="68" spans="2:13" ht="14.25" x14ac:dyDescent="0.15">
      <c r="B68" s="14"/>
      <c r="C68" s="15"/>
      <c r="D68" s="20"/>
      <c r="E68" s="27" t="s">
        <v>72</v>
      </c>
      <c r="F68" s="18"/>
      <c r="G68" s="79">
        <v>4000</v>
      </c>
      <c r="H68" s="29">
        <v>19600</v>
      </c>
      <c r="I68" s="29"/>
      <c r="J68" s="28">
        <v>52600</v>
      </c>
      <c r="K68" s="28">
        <v>6000</v>
      </c>
      <c r="L68" s="24"/>
      <c r="M68" s="24">
        <f t="shared" si="8"/>
        <v>82200</v>
      </c>
    </row>
    <row r="69" spans="2:13" ht="14.25" x14ac:dyDescent="0.15">
      <c r="B69" s="14"/>
      <c r="C69" s="15"/>
      <c r="D69" s="20"/>
      <c r="E69" s="80" t="s">
        <v>56</v>
      </c>
      <c r="F69" s="18"/>
      <c r="G69" s="79">
        <v>121888</v>
      </c>
      <c r="H69" s="29">
        <v>45100</v>
      </c>
      <c r="I69" s="29"/>
      <c r="J69" s="28">
        <v>140800</v>
      </c>
      <c r="K69" s="28">
        <v>53516</v>
      </c>
      <c r="L69" s="24"/>
      <c r="M69" s="24">
        <f t="shared" si="8"/>
        <v>361304</v>
      </c>
    </row>
    <row r="70" spans="2:13" ht="14.25" x14ac:dyDescent="0.15">
      <c r="B70" s="14"/>
      <c r="C70" s="15"/>
      <c r="D70" s="375" t="s">
        <v>73</v>
      </c>
      <c r="E70" s="376"/>
      <c r="F70" s="367"/>
      <c r="G70" s="81"/>
      <c r="H70" s="57"/>
      <c r="I70" s="57"/>
      <c r="J70" s="56"/>
      <c r="K70" s="56"/>
      <c r="L70" s="59"/>
      <c r="M70" s="24">
        <f t="shared" si="8"/>
        <v>0</v>
      </c>
    </row>
    <row r="71" spans="2:13" ht="14.25" x14ac:dyDescent="0.15">
      <c r="B71" s="14"/>
      <c r="C71" s="15"/>
      <c r="D71" s="82"/>
      <c r="E71" s="83" t="s">
        <v>74</v>
      </c>
      <c r="F71" s="34"/>
      <c r="G71" s="81"/>
      <c r="H71" s="57"/>
      <c r="I71" s="57"/>
      <c r="J71" s="56">
        <v>5823251</v>
      </c>
      <c r="K71" s="56"/>
      <c r="L71" s="59"/>
      <c r="M71" s="24">
        <f t="shared" si="8"/>
        <v>5823251</v>
      </c>
    </row>
    <row r="72" spans="2:13" ht="14.25" x14ac:dyDescent="0.15">
      <c r="B72" s="14"/>
      <c r="C72" s="15"/>
      <c r="D72" s="82"/>
      <c r="E72" s="83"/>
      <c r="F72" s="34"/>
      <c r="G72" s="81"/>
      <c r="H72" s="57"/>
      <c r="I72" s="57"/>
      <c r="J72" s="56"/>
      <c r="K72" s="56"/>
      <c r="L72" s="59"/>
      <c r="M72" s="24">
        <f t="shared" si="8"/>
        <v>0</v>
      </c>
    </row>
    <row r="73" spans="2:13" ht="14.25" x14ac:dyDescent="0.15">
      <c r="B73" s="14"/>
      <c r="C73" s="15"/>
      <c r="D73" s="375" t="s">
        <v>75</v>
      </c>
      <c r="E73" s="376"/>
      <c r="F73" s="367"/>
      <c r="G73" s="81"/>
      <c r="H73" s="57">
        <v>2514062</v>
      </c>
      <c r="I73" s="57"/>
      <c r="J73" s="56">
        <v>2238714</v>
      </c>
      <c r="K73" s="56"/>
      <c r="L73" s="59"/>
      <c r="M73" s="24">
        <f t="shared" si="8"/>
        <v>4752776</v>
      </c>
    </row>
    <row r="74" spans="2:13" ht="14.25" x14ac:dyDescent="0.15">
      <c r="B74" s="14"/>
      <c r="C74" s="15"/>
      <c r="D74" s="375" t="s">
        <v>76</v>
      </c>
      <c r="E74" s="376"/>
      <c r="F74" s="367"/>
      <c r="G74" s="84"/>
      <c r="H74" s="85">
        <v>-1184461</v>
      </c>
      <c r="I74" s="57"/>
      <c r="J74" s="56">
        <v>-1086337</v>
      </c>
      <c r="K74" s="56"/>
      <c r="L74" s="59"/>
      <c r="M74" s="24">
        <f t="shared" si="8"/>
        <v>-2270798</v>
      </c>
    </row>
    <row r="75" spans="2:13" ht="14.25" x14ac:dyDescent="0.15">
      <c r="B75" s="14"/>
      <c r="C75" s="15"/>
      <c r="D75" s="86" t="s">
        <v>77</v>
      </c>
      <c r="E75" s="87"/>
      <c r="F75" s="88"/>
      <c r="G75" s="89"/>
      <c r="H75" s="29"/>
      <c r="I75" s="29"/>
      <c r="J75" s="28"/>
      <c r="K75" s="28"/>
      <c r="L75" s="24"/>
      <c r="M75" s="24">
        <f t="shared" si="8"/>
        <v>0</v>
      </c>
    </row>
    <row r="76" spans="2:13" ht="14.25" x14ac:dyDescent="0.15">
      <c r="B76" s="14"/>
      <c r="C76" s="15"/>
      <c r="D76" s="16" t="s">
        <v>78</v>
      </c>
      <c r="E76" s="90"/>
      <c r="F76" s="91"/>
      <c r="G76" s="79"/>
      <c r="H76" s="29"/>
      <c r="I76" s="29"/>
      <c r="J76" s="28"/>
      <c r="K76" s="28"/>
      <c r="L76" s="24"/>
      <c r="M76" s="24">
        <f t="shared" si="8"/>
        <v>0</v>
      </c>
    </row>
    <row r="77" spans="2:13" ht="15" thickBot="1" x14ac:dyDescent="0.2">
      <c r="B77" s="14"/>
      <c r="C77" s="15"/>
      <c r="D77" s="92" t="s">
        <v>79</v>
      </c>
      <c r="E77" s="93"/>
      <c r="F77" s="94"/>
      <c r="G77" s="89"/>
      <c r="H77" s="95"/>
      <c r="I77" s="95"/>
      <c r="J77" s="96"/>
      <c r="K77" s="96"/>
      <c r="L77" s="97"/>
      <c r="M77" s="24">
        <f t="shared" si="8"/>
        <v>0</v>
      </c>
    </row>
    <row r="78" spans="2:13" ht="15" thickTop="1" thickBot="1" x14ac:dyDescent="0.2">
      <c r="B78" s="14"/>
      <c r="C78" s="98"/>
      <c r="D78" s="387" t="s">
        <v>80</v>
      </c>
      <c r="E78" s="388"/>
      <c r="F78" s="389"/>
      <c r="G78" s="99">
        <f t="shared" ref="G78:M78" si="9">SUM(G23,G30,G49)</f>
        <v>851636</v>
      </c>
      <c r="H78" s="100">
        <f t="shared" si="9"/>
        <v>47449632</v>
      </c>
      <c r="I78" s="100">
        <f t="shared" si="9"/>
        <v>2094318</v>
      </c>
      <c r="J78" s="100">
        <f t="shared" si="9"/>
        <v>50571735</v>
      </c>
      <c r="K78" s="100">
        <f t="shared" si="9"/>
        <v>15580435</v>
      </c>
      <c r="L78" s="100">
        <f t="shared" si="9"/>
        <v>6083328</v>
      </c>
      <c r="M78" s="100">
        <f t="shared" si="9"/>
        <v>122631084</v>
      </c>
    </row>
    <row r="79" spans="2:13" ht="15.75" thickTop="1" thickBot="1" x14ac:dyDescent="0.2">
      <c r="B79" s="101"/>
      <c r="C79" s="390" t="s">
        <v>81</v>
      </c>
      <c r="D79" s="391"/>
      <c r="E79" s="391"/>
      <c r="F79" s="392"/>
      <c r="G79" s="102">
        <f t="shared" ref="G79:L79" si="10">G22-G78</f>
        <v>-611636</v>
      </c>
      <c r="H79" s="102">
        <f t="shared" si="10"/>
        <v>7535014</v>
      </c>
      <c r="I79" s="102">
        <f t="shared" si="10"/>
        <v>0</v>
      </c>
      <c r="J79" s="102">
        <f t="shared" si="10"/>
        <v>-5475398</v>
      </c>
      <c r="K79" s="102">
        <f t="shared" si="10"/>
        <v>-1779735</v>
      </c>
      <c r="L79" s="102">
        <f t="shared" si="10"/>
        <v>-2182328</v>
      </c>
      <c r="M79" s="43">
        <f t="shared" ref="M79:M90" si="11">SUM(G79:L79)</f>
        <v>-2514083</v>
      </c>
    </row>
    <row r="80" spans="2:13" ht="15" thickTop="1" x14ac:dyDescent="0.15">
      <c r="B80" s="14"/>
      <c r="C80" s="98"/>
      <c r="D80" s="46" t="s">
        <v>82</v>
      </c>
      <c r="E80" s="103"/>
      <c r="F80" s="48"/>
      <c r="G80" s="76"/>
      <c r="H80" s="50"/>
      <c r="I80" s="50"/>
      <c r="J80" s="49"/>
      <c r="K80" s="49"/>
      <c r="L80" s="49"/>
      <c r="M80" s="52">
        <f t="shared" si="11"/>
        <v>0</v>
      </c>
    </row>
    <row r="81" spans="2:13" ht="14.25" x14ac:dyDescent="0.15">
      <c r="B81" s="14"/>
      <c r="C81" s="98"/>
      <c r="D81" s="20" t="s">
        <v>83</v>
      </c>
      <c r="E81" s="80"/>
      <c r="F81" s="18"/>
      <c r="G81" s="28">
        <v>377</v>
      </c>
      <c r="H81" s="28">
        <v>538</v>
      </c>
      <c r="I81" s="28"/>
      <c r="J81" s="28">
        <v>178</v>
      </c>
      <c r="K81" s="28">
        <v>280</v>
      </c>
      <c r="L81" s="79"/>
      <c r="M81" s="52">
        <f t="shared" si="11"/>
        <v>1373</v>
      </c>
    </row>
    <row r="82" spans="2:13" ht="14.25" x14ac:dyDescent="0.15">
      <c r="B82" s="14"/>
      <c r="C82" s="98"/>
      <c r="D82" s="53" t="s">
        <v>84</v>
      </c>
      <c r="E82" s="80"/>
      <c r="F82" s="55"/>
      <c r="G82" s="56">
        <f>SUM(G83:G85)</f>
        <v>1194314</v>
      </c>
      <c r="H82" s="56">
        <f>SUM(H84:H85)</f>
        <v>1388958</v>
      </c>
      <c r="I82" s="56">
        <f>SUM(I84:I85)</f>
        <v>0</v>
      </c>
      <c r="J82" s="56">
        <f>SUM(J84:J85)</f>
        <v>36</v>
      </c>
      <c r="K82" s="56"/>
      <c r="L82" s="104"/>
      <c r="M82" s="52">
        <f t="shared" si="11"/>
        <v>2583308</v>
      </c>
    </row>
    <row r="83" spans="2:13" ht="14.25" x14ac:dyDescent="0.15">
      <c r="B83" s="14"/>
      <c r="C83" s="98"/>
      <c r="D83" s="53"/>
      <c r="E83" s="80" t="s">
        <v>85</v>
      </c>
      <c r="F83" s="55"/>
      <c r="G83" s="56">
        <v>18000</v>
      </c>
      <c r="H83" s="56"/>
      <c r="I83" s="56"/>
      <c r="J83" s="56"/>
      <c r="K83" s="56"/>
      <c r="L83" s="104"/>
      <c r="M83" s="52">
        <f t="shared" si="11"/>
        <v>18000</v>
      </c>
    </row>
    <row r="84" spans="2:13" ht="14.25" x14ac:dyDescent="0.15">
      <c r="B84" s="14"/>
      <c r="C84" s="98"/>
      <c r="D84" s="53"/>
      <c r="E84" s="80" t="s">
        <v>86</v>
      </c>
      <c r="F84" s="55"/>
      <c r="G84" s="56"/>
      <c r="H84" s="56">
        <v>534564</v>
      </c>
      <c r="I84" s="56"/>
      <c r="J84" s="56"/>
      <c r="K84" s="56"/>
      <c r="L84" s="104"/>
      <c r="M84" s="52">
        <f t="shared" si="11"/>
        <v>534564</v>
      </c>
    </row>
    <row r="85" spans="2:13" ht="14.25" x14ac:dyDescent="0.15">
      <c r="B85" s="14"/>
      <c r="C85" s="98"/>
      <c r="D85" s="53"/>
      <c r="E85" s="80" t="s">
        <v>87</v>
      </c>
      <c r="F85" s="55"/>
      <c r="G85" s="56">
        <v>1176314</v>
      </c>
      <c r="H85" s="56">
        <v>854394</v>
      </c>
      <c r="I85" s="56"/>
      <c r="J85" s="56">
        <v>36</v>
      </c>
      <c r="K85" s="56"/>
      <c r="L85" s="104"/>
      <c r="M85" s="52">
        <f t="shared" si="11"/>
        <v>2030744</v>
      </c>
    </row>
    <row r="86" spans="2:13" ht="15" thickBot="1" x14ac:dyDescent="0.2">
      <c r="B86" s="14"/>
      <c r="C86" s="98"/>
      <c r="D86" s="105" t="s">
        <v>88</v>
      </c>
      <c r="E86" s="106"/>
      <c r="F86" s="107"/>
      <c r="G86" s="108"/>
      <c r="H86" s="109"/>
      <c r="I86" s="109"/>
      <c r="J86" s="110"/>
      <c r="K86" s="110"/>
      <c r="L86" s="111"/>
      <c r="M86" s="52">
        <f t="shared" si="11"/>
        <v>0</v>
      </c>
    </row>
    <row r="87" spans="2:13" ht="15.75" thickTop="1" thickBot="1" x14ac:dyDescent="0.2">
      <c r="B87" s="14"/>
      <c r="C87" s="98"/>
      <c r="D87" s="410" t="s">
        <v>89</v>
      </c>
      <c r="E87" s="403"/>
      <c r="F87" s="404"/>
      <c r="G87" s="74">
        <f>SUM(G80:G82)</f>
        <v>1194691</v>
      </c>
      <c r="H87" s="74">
        <f>SUM(H80:H82)</f>
        <v>1389496</v>
      </c>
      <c r="I87" s="74">
        <f>SUM(I80:I82)</f>
        <v>0</v>
      </c>
      <c r="J87" s="74">
        <f>SUM(J80:J82)</f>
        <v>214</v>
      </c>
      <c r="K87" s="74">
        <f>SUM(K80:K86)</f>
        <v>280</v>
      </c>
      <c r="L87" s="74">
        <f>SUM(L80:L86)</f>
        <v>0</v>
      </c>
      <c r="M87" s="44">
        <f t="shared" si="11"/>
        <v>2584681</v>
      </c>
    </row>
    <row r="88" spans="2:13" ht="15" thickTop="1" x14ac:dyDescent="0.15">
      <c r="B88" s="14"/>
      <c r="C88" s="98"/>
      <c r="D88" s="46" t="s">
        <v>90</v>
      </c>
      <c r="E88" s="63"/>
      <c r="F88" s="48"/>
      <c r="G88" s="76">
        <v>8219</v>
      </c>
      <c r="H88" s="50">
        <v>148480</v>
      </c>
      <c r="I88" s="50"/>
      <c r="J88" s="49">
        <v>107520</v>
      </c>
      <c r="K88" s="49"/>
      <c r="L88" s="52"/>
      <c r="M88" s="52">
        <f t="shared" si="11"/>
        <v>264219</v>
      </c>
    </row>
    <row r="89" spans="2:13" ht="15" thickBot="1" x14ac:dyDescent="0.2">
      <c r="B89" s="14"/>
      <c r="C89" s="98"/>
      <c r="D89" s="53" t="s">
        <v>91</v>
      </c>
      <c r="E89" s="112"/>
      <c r="F89" s="55"/>
      <c r="G89" s="81"/>
      <c r="H89" s="57">
        <v>1</v>
      </c>
      <c r="I89" s="57"/>
      <c r="J89" s="56"/>
      <c r="K89" s="56"/>
      <c r="L89" s="59"/>
      <c r="M89" s="59">
        <f t="shared" si="11"/>
        <v>1</v>
      </c>
    </row>
    <row r="90" spans="2:13" ht="15.75" thickTop="1" thickBot="1" x14ac:dyDescent="0.2">
      <c r="B90" s="14"/>
      <c r="C90" s="113"/>
      <c r="D90" s="396" t="s">
        <v>92</v>
      </c>
      <c r="E90" s="397"/>
      <c r="F90" s="398"/>
      <c r="G90" s="74">
        <f t="shared" ref="G90:L90" si="12">SUM(G88:G89)</f>
        <v>8219</v>
      </c>
      <c r="H90" s="74">
        <f t="shared" si="12"/>
        <v>148481</v>
      </c>
      <c r="I90" s="74">
        <f t="shared" si="12"/>
        <v>0</v>
      </c>
      <c r="J90" s="74">
        <f t="shared" si="12"/>
        <v>107520</v>
      </c>
      <c r="K90" s="74">
        <f t="shared" si="12"/>
        <v>0</v>
      </c>
      <c r="L90" s="74">
        <f t="shared" si="12"/>
        <v>0</v>
      </c>
      <c r="M90" s="44">
        <f t="shared" si="11"/>
        <v>264220</v>
      </c>
    </row>
    <row r="91" spans="2:13" ht="15.75" thickTop="1" thickBot="1" x14ac:dyDescent="0.2">
      <c r="B91" s="101"/>
      <c r="C91" s="114" t="s">
        <v>93</v>
      </c>
      <c r="D91" s="115"/>
      <c r="E91" s="115"/>
      <c r="F91" s="116"/>
      <c r="G91" s="117">
        <f t="shared" ref="G91:L91" si="13">SUM(G87-G90)</f>
        <v>1186472</v>
      </c>
      <c r="H91" s="117">
        <f t="shared" si="13"/>
        <v>1241015</v>
      </c>
      <c r="I91" s="117">
        <f t="shared" si="13"/>
        <v>0</v>
      </c>
      <c r="J91" s="117">
        <f t="shared" si="13"/>
        <v>-107306</v>
      </c>
      <c r="K91" s="117">
        <f t="shared" si="13"/>
        <v>280</v>
      </c>
      <c r="L91" s="117">
        <f t="shared" si="13"/>
        <v>0</v>
      </c>
      <c r="M91" s="118">
        <f>SUM(G91:H91,J91:L91)</f>
        <v>2320461</v>
      </c>
    </row>
    <row r="92" spans="2:13" ht="15.75" thickTop="1" thickBot="1" x14ac:dyDescent="0.2">
      <c r="B92" s="39"/>
      <c r="C92" s="119"/>
      <c r="D92" s="391" t="s">
        <v>94</v>
      </c>
      <c r="E92" s="391"/>
      <c r="F92" s="392"/>
      <c r="G92" s="120">
        <f t="shared" ref="G92:L92" si="14">SUM(G79+G91)</f>
        <v>574836</v>
      </c>
      <c r="H92" s="120">
        <f t="shared" si="14"/>
        <v>8776029</v>
      </c>
      <c r="I92" s="120">
        <f t="shared" si="14"/>
        <v>0</v>
      </c>
      <c r="J92" s="120">
        <f t="shared" si="14"/>
        <v>-5582704</v>
      </c>
      <c r="K92" s="120">
        <f t="shared" si="14"/>
        <v>-1779455</v>
      </c>
      <c r="L92" s="120">
        <f t="shared" si="14"/>
        <v>-2182328</v>
      </c>
      <c r="M92" s="43">
        <f>SUM(G92:L92)</f>
        <v>-193622</v>
      </c>
    </row>
    <row r="93" spans="2:13" ht="15" thickTop="1" x14ac:dyDescent="0.15">
      <c r="B93" s="14"/>
      <c r="C93" s="98"/>
      <c r="D93" s="121" t="s">
        <v>95</v>
      </c>
      <c r="E93" s="122"/>
      <c r="F93" s="123"/>
      <c r="G93" s="124">
        <v>2315000</v>
      </c>
      <c r="H93" s="124"/>
      <c r="I93" s="124"/>
      <c r="J93" s="124"/>
      <c r="K93" s="124"/>
      <c r="L93" s="125"/>
      <c r="M93" s="52">
        <f>SUM(G93:L93)</f>
        <v>2315000</v>
      </c>
    </row>
    <row r="94" spans="2:13" ht="14.25" x14ac:dyDescent="0.15">
      <c r="B94" s="126"/>
      <c r="C94" s="127"/>
      <c r="D94" s="16" t="s">
        <v>96</v>
      </c>
      <c r="E94" s="90"/>
      <c r="F94" s="91"/>
      <c r="G94" s="79"/>
      <c r="H94" s="29"/>
      <c r="I94" s="29"/>
      <c r="J94" s="28"/>
      <c r="K94" s="28"/>
      <c r="L94" s="24"/>
      <c r="M94" s="18"/>
    </row>
    <row r="95" spans="2:13" ht="14.25" x14ac:dyDescent="0.15">
      <c r="B95" s="14"/>
      <c r="C95" s="98"/>
      <c r="D95" s="82" t="s">
        <v>97</v>
      </c>
      <c r="E95" s="83"/>
      <c r="F95" s="128"/>
      <c r="G95" s="76"/>
      <c r="H95" s="50">
        <v>2320000</v>
      </c>
      <c r="I95" s="50"/>
      <c r="J95" s="49">
        <v>1680000</v>
      </c>
      <c r="K95" s="49"/>
      <c r="L95" s="52"/>
      <c r="M95" s="24">
        <f>SUM(G95:L95)</f>
        <v>4000000</v>
      </c>
    </row>
    <row r="96" spans="2:13" x14ac:dyDescent="0.15">
      <c r="B96" s="14"/>
      <c r="C96" s="98"/>
      <c r="D96" s="129" t="s">
        <v>98</v>
      </c>
      <c r="E96" s="130"/>
      <c r="F96" s="34"/>
      <c r="G96" s="28"/>
      <c r="H96" s="29"/>
      <c r="I96" s="29"/>
      <c r="J96" s="28"/>
      <c r="K96" s="28"/>
      <c r="L96" s="24"/>
      <c r="M96" s="18"/>
    </row>
    <row r="97" spans="2:13" ht="14.25" x14ac:dyDescent="0.15">
      <c r="B97" s="14"/>
      <c r="C97" s="98"/>
      <c r="D97" s="131" t="s">
        <v>99</v>
      </c>
      <c r="E97" s="132"/>
      <c r="F97" s="133"/>
      <c r="G97" s="79"/>
      <c r="H97" s="29"/>
      <c r="I97" s="29"/>
      <c r="J97" s="28"/>
      <c r="K97" s="28"/>
      <c r="L97" s="24"/>
      <c r="M97" s="18"/>
    </row>
    <row r="98" spans="2:13" x14ac:dyDescent="0.15">
      <c r="B98" s="14"/>
      <c r="C98" s="98"/>
      <c r="D98" s="82" t="s">
        <v>100</v>
      </c>
      <c r="E98" s="134"/>
      <c r="F98" s="34"/>
      <c r="G98" s="28"/>
      <c r="H98" s="29"/>
      <c r="I98" s="29"/>
      <c r="J98" s="28"/>
      <c r="K98" s="28"/>
      <c r="L98" s="24"/>
      <c r="M98" s="18"/>
    </row>
    <row r="99" spans="2:13" ht="14.25" x14ac:dyDescent="0.15">
      <c r="B99" s="14"/>
      <c r="C99" s="98"/>
      <c r="D99" s="82" t="s">
        <v>101</v>
      </c>
      <c r="E99" s="83"/>
      <c r="F99" s="34"/>
      <c r="G99" s="79">
        <v>13464118</v>
      </c>
      <c r="H99" s="29">
        <v>450000</v>
      </c>
      <c r="I99" s="29"/>
      <c r="J99" s="28">
        <v>5710000</v>
      </c>
      <c r="K99" s="28">
        <v>4700000</v>
      </c>
      <c r="L99" s="28">
        <v>3180000</v>
      </c>
      <c r="M99" s="24">
        <f>SUM(G99:L99)</f>
        <v>27504118</v>
      </c>
    </row>
    <row r="100" spans="2:13" ht="14.25" thickBot="1" x14ac:dyDescent="0.2">
      <c r="B100" s="14"/>
      <c r="C100" s="98"/>
      <c r="D100" s="135" t="s">
        <v>102</v>
      </c>
      <c r="E100" s="136"/>
      <c r="F100" s="137"/>
      <c r="G100" s="56"/>
      <c r="H100" s="56"/>
      <c r="I100" s="56"/>
      <c r="J100" s="56"/>
      <c r="K100" s="56"/>
      <c r="L100" s="56"/>
      <c r="M100" s="55"/>
    </row>
    <row r="101" spans="2:13" ht="15" thickTop="1" thickBot="1" x14ac:dyDescent="0.2">
      <c r="B101" s="14"/>
      <c r="C101" s="98"/>
      <c r="D101" s="138"/>
      <c r="E101" s="139" t="s">
        <v>103</v>
      </c>
      <c r="F101" s="140"/>
      <c r="G101" s="44">
        <f t="shared" ref="G101:L101" si="15">SUM(G93:G100)</f>
        <v>15779118</v>
      </c>
      <c r="H101" s="44">
        <f t="shared" si="15"/>
        <v>2770000</v>
      </c>
      <c r="I101" s="44">
        <f t="shared" si="15"/>
        <v>0</v>
      </c>
      <c r="J101" s="44">
        <f t="shared" si="15"/>
        <v>7390000</v>
      </c>
      <c r="K101" s="44">
        <f t="shared" si="15"/>
        <v>4700000</v>
      </c>
      <c r="L101" s="44">
        <f t="shared" si="15"/>
        <v>3180000</v>
      </c>
      <c r="M101" s="44">
        <f>SUM(G101:L101)</f>
        <v>33819118</v>
      </c>
    </row>
    <row r="102" spans="2:13" ht="14.25" thickTop="1" x14ac:dyDescent="0.15">
      <c r="B102" s="14"/>
      <c r="C102" s="98"/>
      <c r="D102" s="129" t="s">
        <v>104</v>
      </c>
      <c r="E102" s="141"/>
      <c r="F102" s="128"/>
      <c r="G102" s="49"/>
      <c r="H102" s="50"/>
      <c r="I102" s="50"/>
      <c r="J102" s="49"/>
      <c r="K102" s="49"/>
      <c r="L102" s="52"/>
      <c r="M102" s="48"/>
    </row>
    <row r="103" spans="2:13" ht="14.25" x14ac:dyDescent="0.15">
      <c r="B103" s="14"/>
      <c r="C103" s="98"/>
      <c r="D103" s="82" t="s">
        <v>105</v>
      </c>
      <c r="E103" s="83"/>
      <c r="F103" s="34"/>
      <c r="G103" s="79"/>
      <c r="H103" s="50"/>
      <c r="I103" s="50"/>
      <c r="J103" s="49"/>
      <c r="K103" s="49"/>
      <c r="L103" s="49"/>
      <c r="M103" s="18"/>
    </row>
    <row r="104" spans="2:13" x14ac:dyDescent="0.15">
      <c r="B104" s="14"/>
      <c r="C104" s="98"/>
      <c r="D104" s="20" t="s">
        <v>106</v>
      </c>
      <c r="E104" s="83"/>
      <c r="F104" s="18"/>
      <c r="G104" s="49">
        <v>13740000</v>
      </c>
      <c r="H104" s="49">
        <v>7450000</v>
      </c>
      <c r="I104" s="49"/>
      <c r="J104" s="49">
        <v>2210000</v>
      </c>
      <c r="K104" s="49">
        <v>2900000</v>
      </c>
      <c r="L104" s="52">
        <v>1204118</v>
      </c>
      <c r="M104" s="24">
        <f>SUM(G104:L104)</f>
        <v>27504118</v>
      </c>
    </row>
    <row r="105" spans="2:13" ht="14.25" thickBot="1" x14ac:dyDescent="0.2">
      <c r="B105" s="14"/>
      <c r="C105" s="98"/>
      <c r="D105" s="142" t="s">
        <v>107</v>
      </c>
      <c r="E105" s="112"/>
      <c r="F105" s="143"/>
      <c r="G105" s="96"/>
      <c r="H105" s="95"/>
      <c r="I105" s="95"/>
      <c r="J105" s="96"/>
      <c r="K105" s="96"/>
      <c r="L105" s="97"/>
      <c r="M105" s="55"/>
    </row>
    <row r="106" spans="2:13" ht="15.75" thickTop="1" thickBot="1" x14ac:dyDescent="0.2">
      <c r="B106" s="14"/>
      <c r="C106" s="98"/>
      <c r="D106" s="144"/>
      <c r="E106" s="145" t="s">
        <v>108</v>
      </c>
      <c r="F106" s="146"/>
      <c r="G106" s="74">
        <f t="shared" ref="G106:L106" si="16">SUM(G102:G105)</f>
        <v>13740000</v>
      </c>
      <c r="H106" s="74">
        <f t="shared" si="16"/>
        <v>7450000</v>
      </c>
      <c r="I106" s="74">
        <f t="shared" si="16"/>
        <v>0</v>
      </c>
      <c r="J106" s="74">
        <f t="shared" si="16"/>
        <v>2210000</v>
      </c>
      <c r="K106" s="74">
        <f t="shared" si="16"/>
        <v>2900000</v>
      </c>
      <c r="L106" s="74">
        <f t="shared" si="16"/>
        <v>1204118</v>
      </c>
      <c r="M106" s="44">
        <f>SUM(G106:L106)</f>
        <v>27504118</v>
      </c>
    </row>
    <row r="107" spans="2:13" ht="15" thickTop="1" thickBot="1" x14ac:dyDescent="0.2">
      <c r="B107" s="14"/>
      <c r="C107" s="98"/>
      <c r="D107" s="411" t="s">
        <v>109</v>
      </c>
      <c r="E107" s="412"/>
      <c r="F107" s="413"/>
      <c r="G107" s="44">
        <f t="shared" ref="G107:L107" si="17">SUM(G101-G106)</f>
        <v>2039118</v>
      </c>
      <c r="H107" s="44">
        <f t="shared" si="17"/>
        <v>-4680000</v>
      </c>
      <c r="I107" s="44">
        <f t="shared" si="17"/>
        <v>0</v>
      </c>
      <c r="J107" s="44">
        <f t="shared" si="17"/>
        <v>5180000</v>
      </c>
      <c r="K107" s="44">
        <f t="shared" si="17"/>
        <v>1800000</v>
      </c>
      <c r="L107" s="44">
        <f t="shared" si="17"/>
        <v>1975882</v>
      </c>
      <c r="M107" s="44">
        <f>SUM(G107:L107)</f>
        <v>6315000</v>
      </c>
    </row>
    <row r="108" spans="2:13" ht="15.75" thickTop="1" thickBot="1" x14ac:dyDescent="0.2">
      <c r="B108" s="126" t="s">
        <v>110</v>
      </c>
      <c r="C108" s="147"/>
      <c r="D108" s="147"/>
      <c r="E108" s="148"/>
      <c r="F108" s="149"/>
      <c r="G108" s="102">
        <f t="shared" ref="G108:L108" si="18">SUM(G92+G107)</f>
        <v>2613954</v>
      </c>
      <c r="H108" s="102">
        <f t="shared" si="18"/>
        <v>4096029</v>
      </c>
      <c r="I108" s="102">
        <f t="shared" si="18"/>
        <v>0</v>
      </c>
      <c r="J108" s="102">
        <f t="shared" si="18"/>
        <v>-402704</v>
      </c>
      <c r="K108" s="102">
        <f t="shared" si="18"/>
        <v>20545</v>
      </c>
      <c r="L108" s="102">
        <f t="shared" si="18"/>
        <v>-206446</v>
      </c>
      <c r="M108" s="43">
        <f>SUM(G108:H108,J108:L108)</f>
        <v>6121378</v>
      </c>
    </row>
    <row r="109" spans="2:13" ht="14.25" thickTop="1" x14ac:dyDescent="0.15">
      <c r="B109" s="14"/>
      <c r="C109" s="98"/>
      <c r="D109" s="414" t="s">
        <v>111</v>
      </c>
      <c r="E109" s="415"/>
      <c r="F109" s="416"/>
      <c r="G109" s="49">
        <v>-37353577</v>
      </c>
      <c r="H109" s="49">
        <v>43735714</v>
      </c>
      <c r="I109" s="49"/>
      <c r="J109" s="49">
        <v>5486400</v>
      </c>
      <c r="K109" s="49">
        <v>193410</v>
      </c>
      <c r="L109" s="150">
        <v>27032</v>
      </c>
      <c r="M109" s="52">
        <f>SUM(G109:L109)</f>
        <v>12088979</v>
      </c>
    </row>
    <row r="110" spans="2:13" x14ac:dyDescent="0.15">
      <c r="B110" s="14"/>
      <c r="C110" s="98"/>
      <c r="D110" s="417" t="s">
        <v>112</v>
      </c>
      <c r="E110" s="418"/>
      <c r="F110" s="419"/>
      <c r="G110" s="56">
        <f t="shared" ref="G110:L110" si="19">SUM(G108+G109)</f>
        <v>-34739623</v>
      </c>
      <c r="H110" s="56">
        <f t="shared" si="19"/>
        <v>47831743</v>
      </c>
      <c r="I110" s="56">
        <f t="shared" si="19"/>
        <v>0</v>
      </c>
      <c r="J110" s="56">
        <f t="shared" si="19"/>
        <v>5083696</v>
      </c>
      <c r="K110" s="56">
        <f t="shared" si="19"/>
        <v>213955</v>
      </c>
      <c r="L110" s="56">
        <f t="shared" si="19"/>
        <v>-179414</v>
      </c>
      <c r="M110" s="24">
        <f>SUM(G110:H110,J110:L110)</f>
        <v>18210357</v>
      </c>
    </row>
    <row r="111" spans="2:13" x14ac:dyDescent="0.15">
      <c r="B111" s="14"/>
      <c r="C111" s="98"/>
      <c r="D111" s="20" t="s">
        <v>113</v>
      </c>
      <c r="E111" s="151"/>
      <c r="F111" s="18"/>
      <c r="G111" s="28"/>
      <c r="H111" s="28"/>
      <c r="I111" s="28"/>
      <c r="J111" s="28"/>
      <c r="K111" s="28"/>
      <c r="L111" s="24"/>
      <c r="M111" s="18"/>
    </row>
    <row r="112" spans="2:13" x14ac:dyDescent="0.15">
      <c r="B112" s="14"/>
      <c r="C112" s="98"/>
      <c r="D112" s="152" t="s">
        <v>114</v>
      </c>
      <c r="E112" s="153"/>
      <c r="F112" s="143"/>
      <c r="G112" s="96"/>
      <c r="H112" s="96"/>
      <c r="I112" s="96"/>
      <c r="J112" s="96"/>
      <c r="K112" s="96"/>
      <c r="L112" s="154"/>
      <c r="M112" s="18"/>
    </row>
    <row r="113" spans="2:13" ht="14.25" thickBot="1" x14ac:dyDescent="0.2">
      <c r="B113" s="14"/>
      <c r="C113" s="98"/>
      <c r="D113" s="105" t="s">
        <v>115</v>
      </c>
      <c r="E113" s="155"/>
      <c r="F113" s="107"/>
      <c r="G113" s="156"/>
      <c r="H113" s="156"/>
      <c r="I113" s="156"/>
      <c r="J113" s="156"/>
      <c r="K113" s="156"/>
      <c r="L113" s="156"/>
      <c r="M113" s="55"/>
    </row>
    <row r="114" spans="2:13" ht="14.25" thickTop="1" x14ac:dyDescent="0.15">
      <c r="B114" s="14"/>
      <c r="C114" s="157"/>
      <c r="D114" s="406" t="s">
        <v>116</v>
      </c>
      <c r="E114" s="406"/>
      <c r="F114" s="407"/>
      <c r="G114" s="158"/>
      <c r="H114" s="159"/>
      <c r="I114" s="159"/>
      <c r="J114" s="159"/>
      <c r="K114" s="159"/>
      <c r="L114" s="160"/>
      <c r="M114" s="160"/>
    </row>
    <row r="115" spans="2:13" ht="14.25" thickBot="1" x14ac:dyDescent="0.2">
      <c r="B115" s="161"/>
      <c r="C115" s="162"/>
      <c r="D115" s="408" t="s">
        <v>117</v>
      </c>
      <c r="E115" s="408"/>
      <c r="F115" s="409"/>
      <c r="G115" s="163">
        <f t="shared" ref="G115:L115" si="20">SUM(G110,G111,G112-G113)</f>
        <v>-34739623</v>
      </c>
      <c r="H115" s="163">
        <f t="shared" si="20"/>
        <v>47831743</v>
      </c>
      <c r="I115" s="163">
        <f t="shared" si="20"/>
        <v>0</v>
      </c>
      <c r="J115" s="163">
        <f t="shared" si="20"/>
        <v>5083696</v>
      </c>
      <c r="K115" s="163">
        <f t="shared" si="20"/>
        <v>213955</v>
      </c>
      <c r="L115" s="163">
        <f t="shared" si="20"/>
        <v>-179414</v>
      </c>
      <c r="M115" s="163">
        <f>SUM(G115:L115)</f>
        <v>18210357</v>
      </c>
    </row>
    <row r="116" spans="2:13" ht="14.25" thickTop="1" x14ac:dyDescent="0.15"/>
  </sheetData>
  <sheetProtection password="C615" sheet="1" objects="1" scenarios="1"/>
  <mergeCells count="26">
    <mergeCell ref="D114:F114"/>
    <mergeCell ref="D115:F115"/>
    <mergeCell ref="D87:F87"/>
    <mergeCell ref="D90:F90"/>
    <mergeCell ref="D92:F92"/>
    <mergeCell ref="D107:F107"/>
    <mergeCell ref="D109:F109"/>
    <mergeCell ref="D110:F110"/>
    <mergeCell ref="C79:F79"/>
    <mergeCell ref="D10:F10"/>
    <mergeCell ref="D11:F11"/>
    <mergeCell ref="E14:F14"/>
    <mergeCell ref="D15:F15"/>
    <mergeCell ref="D17:E17"/>
    <mergeCell ref="D23:F23"/>
    <mergeCell ref="D30:F30"/>
    <mergeCell ref="D70:F70"/>
    <mergeCell ref="D73:F73"/>
    <mergeCell ref="D74:F74"/>
    <mergeCell ref="D78:F78"/>
    <mergeCell ref="D7:F7"/>
    <mergeCell ref="B1:M1"/>
    <mergeCell ref="B2:M2"/>
    <mergeCell ref="K3:L3"/>
    <mergeCell ref="M3:M4"/>
    <mergeCell ref="D4:E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0"/>
  <sheetViews>
    <sheetView view="pageBreakPreview" zoomScale="60" zoomScaleNormal="100" workbookViewId="0">
      <selection activeCell="F29" sqref="F29"/>
    </sheetView>
  </sheetViews>
  <sheetFormatPr defaultRowHeight="13.5" x14ac:dyDescent="0.15"/>
  <cols>
    <col min="1" max="1" width="2.5" customWidth="1"/>
    <col min="2" max="2" width="18.5" customWidth="1"/>
    <col min="3" max="3" width="13.5" customWidth="1"/>
    <col min="4" max="6" width="12.625" customWidth="1"/>
    <col min="7" max="7" width="12" customWidth="1"/>
    <col min="8" max="8" width="12.875" customWidth="1"/>
    <col min="9" max="9" width="19.125" customWidth="1"/>
    <col min="10" max="10" width="12.625" customWidth="1"/>
    <col min="11" max="11" width="12.875" customWidth="1"/>
    <col min="12" max="12" width="13.125" customWidth="1"/>
    <col min="13" max="13" width="12.875" customWidth="1"/>
    <col min="14" max="14" width="12.5" customWidth="1"/>
    <col min="15" max="15" width="12.875" customWidth="1"/>
    <col min="16" max="16" width="2.5" customWidth="1"/>
  </cols>
  <sheetData>
    <row r="3" spans="2:16" ht="21.75" customHeight="1" x14ac:dyDescent="0.2">
      <c r="B3" s="420" t="s">
        <v>202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205"/>
    </row>
    <row r="4" spans="2:16" x14ac:dyDescent="0.15">
      <c r="G4" s="206"/>
      <c r="H4" s="206"/>
      <c r="I4" s="207"/>
      <c r="J4" s="207"/>
      <c r="K4" s="207"/>
      <c r="L4" s="207"/>
      <c r="M4" s="208"/>
      <c r="N4" s="153"/>
      <c r="O4" s="208"/>
      <c r="P4" s="209"/>
    </row>
    <row r="5" spans="2:16" x14ac:dyDescent="0.15">
      <c r="B5" s="421" t="s">
        <v>203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08"/>
    </row>
    <row r="6" spans="2:16" ht="21" customHeight="1" thickBot="1" x14ac:dyDescent="0.2">
      <c r="I6" s="206"/>
      <c r="J6" s="206"/>
      <c r="K6" s="210"/>
      <c r="L6" s="206"/>
      <c r="M6" s="208"/>
      <c r="N6" s="153"/>
      <c r="O6" s="211"/>
      <c r="P6" s="211"/>
    </row>
    <row r="7" spans="2:16" ht="21" customHeight="1" thickTop="1" thickBot="1" x14ac:dyDescent="0.2">
      <c r="B7" s="212"/>
      <c r="C7" s="213"/>
      <c r="D7" s="213"/>
      <c r="E7" s="214"/>
      <c r="F7" s="213"/>
      <c r="G7" s="213"/>
      <c r="H7" s="213"/>
      <c r="I7" s="215"/>
      <c r="J7" s="216"/>
      <c r="K7" s="213"/>
      <c r="L7" s="214"/>
      <c r="M7" s="213"/>
      <c r="N7" s="217"/>
      <c r="O7" s="218"/>
      <c r="P7" s="211"/>
    </row>
    <row r="8" spans="2:16" ht="21" customHeight="1" thickTop="1" thickBot="1" x14ac:dyDescent="0.2">
      <c r="B8" s="219"/>
      <c r="C8" s="220" t="s">
        <v>8</v>
      </c>
      <c r="D8" s="221" t="s">
        <v>204</v>
      </c>
      <c r="E8" s="222" t="s">
        <v>205</v>
      </c>
      <c r="F8" s="223" t="s">
        <v>206</v>
      </c>
      <c r="G8" s="224" t="s">
        <v>12</v>
      </c>
      <c r="H8" s="225" t="s">
        <v>207</v>
      </c>
      <c r="I8" s="226"/>
      <c r="J8" s="227" t="s">
        <v>8</v>
      </c>
      <c r="K8" s="228" t="s">
        <v>204</v>
      </c>
      <c r="L8" s="229" t="s">
        <v>205</v>
      </c>
      <c r="M8" s="224" t="s">
        <v>206</v>
      </c>
      <c r="N8" s="224" t="s">
        <v>12</v>
      </c>
      <c r="O8" s="230" t="s">
        <v>207</v>
      </c>
      <c r="P8" s="211"/>
    </row>
    <row r="9" spans="2:16" ht="21" customHeight="1" thickTop="1" thickBot="1" x14ac:dyDescent="0.2">
      <c r="B9" s="231" t="s">
        <v>208</v>
      </c>
      <c r="C9" s="232">
        <f t="shared" ref="C9:H9" si="0">SUM(C10:C13)</f>
        <v>4887705</v>
      </c>
      <c r="D9" s="233">
        <f t="shared" si="0"/>
        <v>21224130</v>
      </c>
      <c r="E9" s="233">
        <f t="shared" si="0"/>
        <v>5328139</v>
      </c>
      <c r="F9" s="233">
        <f t="shared" si="0"/>
        <v>255142</v>
      </c>
      <c r="G9" s="234">
        <f t="shared" si="0"/>
        <v>166212</v>
      </c>
      <c r="H9" s="235">
        <f t="shared" si="0"/>
        <v>31861328</v>
      </c>
      <c r="I9" s="236" t="s">
        <v>209</v>
      </c>
      <c r="J9" s="237">
        <f t="shared" ref="J9:O9" si="1">SUM(J10:J15)</f>
        <v>1740884</v>
      </c>
      <c r="K9" s="238">
        <f t="shared" si="1"/>
        <v>2933151</v>
      </c>
      <c r="L9" s="238">
        <f t="shared" si="1"/>
        <v>1487809</v>
      </c>
      <c r="M9" s="238">
        <f t="shared" si="1"/>
        <v>41188</v>
      </c>
      <c r="N9" s="238">
        <f t="shared" si="1"/>
        <v>345626</v>
      </c>
      <c r="O9" s="235">
        <f t="shared" si="1"/>
        <v>6548658</v>
      </c>
      <c r="P9" s="211"/>
    </row>
    <row r="10" spans="2:16" ht="21" customHeight="1" thickTop="1" x14ac:dyDescent="0.15">
      <c r="B10" s="239" t="s">
        <v>210</v>
      </c>
      <c r="C10" s="240">
        <v>4732164</v>
      </c>
      <c r="D10" s="241">
        <v>4722000</v>
      </c>
      <c r="E10" s="242">
        <v>166841</v>
      </c>
      <c r="F10" s="243">
        <v>61711</v>
      </c>
      <c r="G10" s="243">
        <v>166212</v>
      </c>
      <c r="H10" s="244">
        <f>SUM(C10:G10)</f>
        <v>9848928</v>
      </c>
      <c r="I10" s="245" t="s">
        <v>211</v>
      </c>
      <c r="J10" s="246"/>
      <c r="K10" s="247"/>
      <c r="L10" s="247"/>
      <c r="M10" s="248"/>
      <c r="N10" s="249"/>
      <c r="O10" s="250"/>
      <c r="P10" s="211"/>
    </row>
    <row r="11" spans="2:16" ht="21" customHeight="1" x14ac:dyDescent="0.15">
      <c r="B11" s="251" t="s">
        <v>212</v>
      </c>
      <c r="C11" s="252">
        <v>20000</v>
      </c>
      <c r="D11" s="253">
        <v>40000</v>
      </c>
      <c r="E11" s="254">
        <v>40000</v>
      </c>
      <c r="F11" s="255">
        <v>50000</v>
      </c>
      <c r="G11" s="255"/>
      <c r="H11" s="244">
        <f>SUM(C11:G11)</f>
        <v>150000</v>
      </c>
      <c r="I11" s="256" t="s">
        <v>213</v>
      </c>
      <c r="J11" s="246"/>
      <c r="K11" s="257"/>
      <c r="L11" s="257"/>
      <c r="M11" s="258"/>
      <c r="N11" s="258"/>
      <c r="O11" s="259"/>
      <c r="P11" s="211"/>
    </row>
    <row r="12" spans="2:16" ht="21" customHeight="1" x14ac:dyDescent="0.15">
      <c r="B12" s="251" t="s">
        <v>214</v>
      </c>
      <c r="C12" s="252">
        <v>30000</v>
      </c>
      <c r="D12" s="253">
        <v>16462130</v>
      </c>
      <c r="E12" s="254">
        <v>5121298</v>
      </c>
      <c r="F12" s="255">
        <v>143431</v>
      </c>
      <c r="G12" s="255"/>
      <c r="H12" s="244">
        <f>SUM(C12:G12)</f>
        <v>21756859</v>
      </c>
      <c r="I12" s="260" t="s">
        <v>215</v>
      </c>
      <c r="J12" s="246"/>
      <c r="K12" s="257">
        <v>1056831</v>
      </c>
      <c r="L12" s="257">
        <v>797809</v>
      </c>
      <c r="M12" s="258">
        <v>41188</v>
      </c>
      <c r="N12" s="248">
        <v>345626</v>
      </c>
      <c r="O12" s="259">
        <f>SUM(J12:N12)</f>
        <v>2241454</v>
      </c>
      <c r="P12" s="211"/>
    </row>
    <row r="13" spans="2:16" ht="21" customHeight="1" x14ac:dyDescent="0.15">
      <c r="B13" s="261" t="s">
        <v>216</v>
      </c>
      <c r="C13" s="262">
        <v>105541</v>
      </c>
      <c r="D13" s="253"/>
      <c r="E13" s="254"/>
      <c r="F13" s="255"/>
      <c r="G13" s="255"/>
      <c r="H13" s="244">
        <f>SUM(C13:G13)</f>
        <v>105541</v>
      </c>
      <c r="I13" s="260" t="s">
        <v>217</v>
      </c>
      <c r="J13" s="263"/>
      <c r="K13" s="257">
        <v>706320</v>
      </c>
      <c r="L13" s="257"/>
      <c r="M13" s="258"/>
      <c r="N13" s="248"/>
      <c r="O13" s="259">
        <f>SUM(J13:N13)</f>
        <v>706320</v>
      </c>
      <c r="P13" s="211"/>
    </row>
    <row r="14" spans="2:16" ht="21" customHeight="1" x14ac:dyDescent="0.15">
      <c r="B14" s="264"/>
      <c r="C14" s="252"/>
      <c r="D14" s="253"/>
      <c r="E14" s="254"/>
      <c r="F14" s="255"/>
      <c r="G14" s="255"/>
      <c r="H14" s="244"/>
      <c r="I14" s="260" t="s">
        <v>218</v>
      </c>
      <c r="J14" s="263">
        <v>1740884</v>
      </c>
      <c r="K14" s="257">
        <v>40000</v>
      </c>
      <c r="L14" s="257">
        <v>40000</v>
      </c>
      <c r="M14" s="258"/>
      <c r="N14" s="248"/>
      <c r="O14" s="259">
        <f>SUM(J14:N14)</f>
        <v>1820884</v>
      </c>
      <c r="P14" s="211"/>
    </row>
    <row r="15" spans="2:16" ht="21" customHeight="1" thickBot="1" x14ac:dyDescent="0.2">
      <c r="B15" s="264"/>
      <c r="C15" s="252"/>
      <c r="D15" s="253"/>
      <c r="E15" s="254"/>
      <c r="F15" s="255"/>
      <c r="G15" s="255"/>
      <c r="H15" s="244"/>
      <c r="I15" s="260" t="s">
        <v>219</v>
      </c>
      <c r="J15" s="265"/>
      <c r="K15" s="266">
        <v>1130000</v>
      </c>
      <c r="L15" s="266">
        <v>650000</v>
      </c>
      <c r="M15" s="258"/>
      <c r="N15" s="249"/>
      <c r="O15" s="259">
        <f>SUM(J15:N15)</f>
        <v>1780000</v>
      </c>
      <c r="P15" s="211"/>
    </row>
    <row r="16" spans="2:16" ht="21" customHeight="1" thickTop="1" thickBot="1" x14ac:dyDescent="0.2">
      <c r="B16" s="264"/>
      <c r="C16" s="252"/>
      <c r="D16" s="253"/>
      <c r="E16" s="254"/>
      <c r="F16" s="255"/>
      <c r="G16" s="255"/>
      <c r="H16" s="244"/>
      <c r="I16" s="231" t="s">
        <v>220</v>
      </c>
      <c r="J16" s="267">
        <f>SUM(J17:J22)</f>
        <v>17225000</v>
      </c>
      <c r="K16" s="268">
        <f>SUM(K17:K22)</f>
        <v>16930830</v>
      </c>
      <c r="L16" s="268">
        <f>SUM(L17:L22)</f>
        <v>17324500</v>
      </c>
      <c r="M16" s="269">
        <f>SUM(M17:M22)</f>
        <v>4147430</v>
      </c>
      <c r="N16" s="270"/>
      <c r="O16" s="271">
        <f>SUM(O17:O21)</f>
        <v>55627760</v>
      </c>
      <c r="P16" s="211"/>
    </row>
    <row r="17" spans="2:16" ht="21" customHeight="1" thickTop="1" x14ac:dyDescent="0.15">
      <c r="B17" s="272"/>
      <c r="C17" s="273"/>
      <c r="D17" s="253"/>
      <c r="E17" s="254"/>
      <c r="F17" s="255"/>
      <c r="G17" s="255"/>
      <c r="H17" s="244"/>
      <c r="I17" s="274" t="s">
        <v>213</v>
      </c>
      <c r="J17" s="246"/>
      <c r="K17" s="275">
        <v>6960000</v>
      </c>
      <c r="L17" s="275">
        <v>5040000</v>
      </c>
      <c r="M17" s="276"/>
      <c r="N17" s="248"/>
      <c r="O17" s="277">
        <f>SUM(J17:N17)</f>
        <v>12000000</v>
      </c>
      <c r="P17" s="211"/>
    </row>
    <row r="18" spans="2:16" ht="21" customHeight="1" x14ac:dyDescent="0.15">
      <c r="B18" s="272"/>
      <c r="C18" s="273"/>
      <c r="D18" s="253"/>
      <c r="E18" s="254"/>
      <c r="F18" s="254"/>
      <c r="G18" s="255"/>
      <c r="H18" s="259"/>
      <c r="I18" s="260" t="s">
        <v>221</v>
      </c>
      <c r="J18" s="278"/>
      <c r="K18" s="257">
        <v>2530980</v>
      </c>
      <c r="L18" s="257"/>
      <c r="M18" s="258"/>
      <c r="N18" s="258"/>
      <c r="O18" s="279">
        <f>SUM(J18:N18)</f>
        <v>2530980</v>
      </c>
      <c r="P18" s="211"/>
    </row>
    <row r="19" spans="2:16" ht="21" customHeight="1" thickBot="1" x14ac:dyDescent="0.2">
      <c r="B19" s="280"/>
      <c r="C19" s="281"/>
      <c r="D19" s="282"/>
      <c r="E19" s="283"/>
      <c r="F19" s="283"/>
      <c r="G19" s="284"/>
      <c r="H19" s="285"/>
      <c r="I19" s="260" t="s">
        <v>222</v>
      </c>
      <c r="J19" s="263">
        <v>17225000</v>
      </c>
      <c r="K19" s="257"/>
      <c r="L19" s="257"/>
      <c r="M19" s="258"/>
      <c r="N19" s="248"/>
      <c r="O19" s="279">
        <f>SUM(J19:N19)</f>
        <v>17225000</v>
      </c>
      <c r="P19" s="211"/>
    </row>
    <row r="20" spans="2:16" ht="21" customHeight="1" thickTop="1" thickBot="1" x14ac:dyDescent="0.2">
      <c r="B20" s="286" t="s">
        <v>223</v>
      </c>
      <c r="C20" s="287">
        <f>SUM(C21,C24)</f>
        <v>5120000</v>
      </c>
      <c r="D20" s="287">
        <f>SUM(D21,D24)</f>
        <v>90147214</v>
      </c>
      <c r="E20" s="287">
        <f>SUM(E21,E24)</f>
        <v>61783664</v>
      </c>
      <c r="F20" s="287">
        <f>SUM(F21,F24)</f>
        <v>4147431</v>
      </c>
      <c r="G20" s="288">
        <f>SUM(G21,G24)</f>
        <v>0</v>
      </c>
      <c r="H20" s="235">
        <f>SUM(C20:G20)</f>
        <v>161198309</v>
      </c>
      <c r="I20" s="289" t="s">
        <v>224</v>
      </c>
      <c r="J20" s="246"/>
      <c r="K20" s="290"/>
      <c r="L20" s="290">
        <v>4500000</v>
      </c>
      <c r="M20" s="291"/>
      <c r="N20" s="249"/>
      <c r="O20" s="279">
        <f>SUM(J20:N20)</f>
        <v>4500000</v>
      </c>
      <c r="P20" s="211"/>
    </row>
    <row r="21" spans="2:16" ht="21" customHeight="1" thickTop="1" thickBot="1" x14ac:dyDescent="0.2">
      <c r="B21" s="286" t="s">
        <v>225</v>
      </c>
      <c r="C21" s="292">
        <f t="shared" ref="C21:H21" si="2">SUM(C22:C23)</f>
        <v>0</v>
      </c>
      <c r="D21" s="287">
        <f t="shared" si="2"/>
        <v>79404471</v>
      </c>
      <c r="E21" s="287">
        <f t="shared" si="2"/>
        <v>53020540</v>
      </c>
      <c r="F21" s="287">
        <f t="shared" si="2"/>
        <v>0</v>
      </c>
      <c r="G21" s="288">
        <f t="shared" si="2"/>
        <v>0</v>
      </c>
      <c r="H21" s="235">
        <f t="shared" si="2"/>
        <v>132425011</v>
      </c>
      <c r="I21" s="293" t="s">
        <v>226</v>
      </c>
      <c r="J21" s="263"/>
      <c r="K21" s="257">
        <v>7439850</v>
      </c>
      <c r="L21" s="257">
        <v>7784500</v>
      </c>
      <c r="M21" s="258">
        <v>4147430</v>
      </c>
      <c r="N21" s="258"/>
      <c r="O21" s="279">
        <f>SUM(J21:N21)</f>
        <v>19371780</v>
      </c>
      <c r="P21" s="211"/>
    </row>
    <row r="22" spans="2:16" ht="21" customHeight="1" thickTop="1" x14ac:dyDescent="0.15">
      <c r="B22" s="294" t="s">
        <v>227</v>
      </c>
      <c r="C22" s="295"/>
      <c r="D22" s="241">
        <v>4060000</v>
      </c>
      <c r="E22" s="242">
        <v>2940000</v>
      </c>
      <c r="F22" s="243"/>
      <c r="G22" s="243"/>
      <c r="H22" s="244">
        <f>SUM(D22:G22)</f>
        <v>7000000</v>
      </c>
      <c r="I22" s="256"/>
      <c r="J22" s="263"/>
      <c r="K22" s="257"/>
      <c r="L22" s="257"/>
      <c r="M22" s="258"/>
      <c r="N22" s="249"/>
      <c r="O22" s="279"/>
      <c r="P22" s="208"/>
    </row>
    <row r="23" spans="2:16" ht="21" customHeight="1" thickBot="1" x14ac:dyDescent="0.2">
      <c r="B23" s="296" t="s">
        <v>228</v>
      </c>
      <c r="C23" s="297"/>
      <c r="D23" s="298">
        <v>75344471</v>
      </c>
      <c r="E23" s="299">
        <v>50080540</v>
      </c>
      <c r="F23" s="300"/>
      <c r="G23" s="300"/>
      <c r="H23" s="244">
        <f>SUM(D23:G23)</f>
        <v>125425011</v>
      </c>
      <c r="I23" s="289"/>
      <c r="J23" s="263"/>
      <c r="K23" s="257"/>
      <c r="L23" s="257"/>
      <c r="M23" s="258"/>
      <c r="N23" s="258"/>
      <c r="O23" s="279"/>
      <c r="P23" s="211"/>
    </row>
    <row r="24" spans="2:16" ht="21" customHeight="1" thickTop="1" thickBot="1" x14ac:dyDescent="0.2">
      <c r="B24" s="301" t="s">
        <v>229</v>
      </c>
      <c r="C24" s="232">
        <f>SUM(C25:C33)</f>
        <v>5120000</v>
      </c>
      <c r="D24" s="287">
        <f>SUM(D25:D32)</f>
        <v>10742743</v>
      </c>
      <c r="E24" s="287">
        <f>SUM(E25:E32)</f>
        <v>8763124</v>
      </c>
      <c r="F24" s="287">
        <f>SUM(F25:F32)</f>
        <v>4147431</v>
      </c>
      <c r="G24" s="288">
        <f>SUM(G25:G32)</f>
        <v>0</v>
      </c>
      <c r="H24" s="235">
        <f t="shared" ref="H24:H33" si="3">SUM(C24:G24)</f>
        <v>28773298</v>
      </c>
      <c r="I24" s="302"/>
      <c r="J24" s="263"/>
      <c r="K24" s="266"/>
      <c r="L24" s="266"/>
      <c r="M24" s="303"/>
      <c r="N24" s="248"/>
      <c r="O24" s="277"/>
      <c r="P24" s="211"/>
    </row>
    <row r="25" spans="2:16" ht="21" customHeight="1" thickTop="1" thickBot="1" x14ac:dyDescent="0.2">
      <c r="B25" s="294" t="s">
        <v>227</v>
      </c>
      <c r="C25" s="304">
        <v>620000</v>
      </c>
      <c r="D25" s="241"/>
      <c r="E25" s="242"/>
      <c r="F25" s="243"/>
      <c r="G25" s="243"/>
      <c r="H25" s="244">
        <f t="shared" si="3"/>
        <v>620000</v>
      </c>
      <c r="I25" s="305"/>
      <c r="J25" s="265"/>
      <c r="K25" s="266"/>
      <c r="L25" s="266"/>
      <c r="M25" s="303"/>
      <c r="N25" s="303"/>
      <c r="O25" s="306"/>
      <c r="P25" s="211"/>
    </row>
    <row r="26" spans="2:16" ht="21" customHeight="1" thickBot="1" x14ac:dyDescent="0.2">
      <c r="B26" s="294" t="s">
        <v>228</v>
      </c>
      <c r="C26" s="307"/>
      <c r="D26" s="253"/>
      <c r="E26" s="254">
        <v>849251</v>
      </c>
      <c r="F26" s="255"/>
      <c r="G26" s="255"/>
      <c r="H26" s="244">
        <f t="shared" si="3"/>
        <v>849251</v>
      </c>
      <c r="I26" s="308" t="s">
        <v>230</v>
      </c>
      <c r="J26" s="309">
        <f>SUM(J9,J16)</f>
        <v>18965884</v>
      </c>
      <c r="K26" s="310">
        <f>SUM(K9,K16)</f>
        <v>19863981</v>
      </c>
      <c r="L26" s="310">
        <f>SUM(L9,L16)</f>
        <v>18812309</v>
      </c>
      <c r="M26" s="310">
        <f>SUM(M9,M16)</f>
        <v>4188618</v>
      </c>
      <c r="N26" s="311">
        <f>SUM(N9,N16)</f>
        <v>345626</v>
      </c>
      <c r="O26" s="312">
        <f>SUM(J26:N26)</f>
        <v>62176418</v>
      </c>
      <c r="P26" s="211"/>
    </row>
    <row r="27" spans="2:16" ht="21" customHeight="1" thickBot="1" x14ac:dyDescent="0.2">
      <c r="B27" s="313" t="s">
        <v>231</v>
      </c>
      <c r="C27" s="314"/>
      <c r="D27" s="253"/>
      <c r="E27" s="254">
        <v>1</v>
      </c>
      <c r="F27" s="255"/>
      <c r="G27" s="255"/>
      <c r="H27" s="244">
        <f t="shared" si="3"/>
        <v>1</v>
      </c>
      <c r="I27" s="315"/>
      <c r="J27" s="278"/>
      <c r="K27" s="316"/>
      <c r="L27" s="316"/>
      <c r="M27" s="249"/>
      <c r="N27" s="317"/>
      <c r="O27" s="306"/>
      <c r="P27" s="211"/>
    </row>
    <row r="28" spans="2:16" ht="21" customHeight="1" thickTop="1" thickBot="1" x14ac:dyDescent="0.2">
      <c r="B28" s="318" t="s">
        <v>232</v>
      </c>
      <c r="C28" s="319"/>
      <c r="D28" s="253">
        <v>1</v>
      </c>
      <c r="E28" s="254">
        <v>2</v>
      </c>
      <c r="F28" s="255"/>
      <c r="G28" s="255"/>
      <c r="H28" s="244">
        <f t="shared" si="3"/>
        <v>3</v>
      </c>
      <c r="I28" s="231" t="s">
        <v>233</v>
      </c>
      <c r="J28" s="267">
        <v>25781444</v>
      </c>
      <c r="K28" s="268">
        <f>SUM(K29:K31)</f>
        <v>43675620</v>
      </c>
      <c r="L28" s="268">
        <f>SUM(L29:L30)</f>
        <v>43215798</v>
      </c>
      <c r="M28" s="269">
        <f>SUM(M29:M31)</f>
        <v>0</v>
      </c>
      <c r="N28" s="320"/>
      <c r="O28" s="271">
        <f>SUM(J28:N28)</f>
        <v>112672862</v>
      </c>
      <c r="P28" s="193"/>
    </row>
    <row r="29" spans="2:16" ht="21" customHeight="1" thickTop="1" x14ac:dyDescent="0.15">
      <c r="B29" s="318" t="s">
        <v>234</v>
      </c>
      <c r="C29" s="319"/>
      <c r="D29" s="253">
        <v>0</v>
      </c>
      <c r="E29" s="254">
        <v>129363</v>
      </c>
      <c r="F29" s="255">
        <v>1</v>
      </c>
      <c r="G29" s="255"/>
      <c r="H29" s="244">
        <f t="shared" si="3"/>
        <v>129364</v>
      </c>
      <c r="I29" s="321" t="s">
        <v>233</v>
      </c>
      <c r="J29" s="246">
        <v>25781444</v>
      </c>
      <c r="K29" s="247">
        <v>6807063</v>
      </c>
      <c r="L29" s="247">
        <v>18911493</v>
      </c>
      <c r="M29" s="248"/>
      <c r="N29" s="322"/>
      <c r="O29" s="277">
        <f>SUM(J29:N29)</f>
        <v>51500000</v>
      </c>
      <c r="P29" s="211"/>
    </row>
    <row r="30" spans="2:16" ht="21" customHeight="1" x14ac:dyDescent="0.15">
      <c r="B30" s="318" t="s">
        <v>235</v>
      </c>
      <c r="C30" s="319"/>
      <c r="D30" s="253">
        <v>65592</v>
      </c>
      <c r="E30" s="254">
        <v>7</v>
      </c>
      <c r="F30" s="255"/>
      <c r="G30" s="255"/>
      <c r="H30" s="244">
        <f t="shared" si="3"/>
        <v>65599</v>
      </c>
      <c r="I30" s="256" t="s">
        <v>236</v>
      </c>
      <c r="J30" s="265"/>
      <c r="K30" s="257">
        <v>36868557</v>
      </c>
      <c r="L30" s="257">
        <v>24304305</v>
      </c>
      <c r="M30" s="258"/>
      <c r="N30" s="317"/>
      <c r="O30" s="277">
        <f>SUM(J30:N30)</f>
        <v>61172862</v>
      </c>
      <c r="P30" s="193"/>
    </row>
    <row r="31" spans="2:16" ht="21" customHeight="1" thickBot="1" x14ac:dyDescent="0.2">
      <c r="B31" s="323" t="s">
        <v>237</v>
      </c>
      <c r="C31" s="324"/>
      <c r="D31" s="253">
        <v>3237300</v>
      </c>
      <c r="E31" s="254"/>
      <c r="F31" s="255"/>
      <c r="G31" s="255"/>
      <c r="H31" s="244">
        <f t="shared" si="3"/>
        <v>3237300</v>
      </c>
      <c r="I31" s="305"/>
      <c r="J31" s="265"/>
      <c r="K31" s="266"/>
      <c r="L31" s="266"/>
      <c r="M31" s="303"/>
      <c r="N31" s="325"/>
      <c r="O31" s="326"/>
      <c r="P31" s="193"/>
    </row>
    <row r="32" spans="2:16" ht="21" customHeight="1" thickTop="1" thickBot="1" x14ac:dyDescent="0.2">
      <c r="B32" s="327" t="s">
        <v>238</v>
      </c>
      <c r="C32" s="252"/>
      <c r="D32" s="253">
        <v>7439850</v>
      </c>
      <c r="E32" s="254">
        <v>7784500</v>
      </c>
      <c r="F32" s="255">
        <v>4147430</v>
      </c>
      <c r="G32" s="255"/>
      <c r="H32" s="244">
        <f t="shared" si="3"/>
        <v>19371780</v>
      </c>
      <c r="I32" s="328" t="s">
        <v>239</v>
      </c>
      <c r="J32" s="329">
        <f>SUM(J37-J28)</f>
        <v>-34739623</v>
      </c>
      <c r="K32" s="44">
        <f>SUM(K37-K28)</f>
        <v>47831743</v>
      </c>
      <c r="L32" s="44">
        <f>SUM(L37-L28)</f>
        <v>5083696</v>
      </c>
      <c r="M32" s="44">
        <v>213955</v>
      </c>
      <c r="N32" s="44">
        <f>SUM(N37-N28)</f>
        <v>-179414</v>
      </c>
      <c r="O32" s="330">
        <f>SUM(J32:N32)</f>
        <v>18210357</v>
      </c>
      <c r="P32" s="211"/>
    </row>
    <row r="33" spans="1:16" ht="21" customHeight="1" thickTop="1" x14ac:dyDescent="0.15">
      <c r="B33" s="313" t="s">
        <v>240</v>
      </c>
      <c r="C33" s="252">
        <v>4500000</v>
      </c>
      <c r="D33" s="253"/>
      <c r="E33" s="254"/>
      <c r="F33" s="255"/>
      <c r="G33" s="255"/>
      <c r="H33" s="244">
        <f t="shared" si="3"/>
        <v>4500000</v>
      </c>
      <c r="I33" s="331"/>
      <c r="J33" s="332"/>
      <c r="K33" s="247"/>
      <c r="L33" s="247"/>
      <c r="M33" s="322"/>
      <c r="N33" s="333"/>
      <c r="O33" s="334"/>
      <c r="P33" s="211"/>
    </row>
    <row r="34" spans="1:16" ht="21" customHeight="1" x14ac:dyDescent="0.15">
      <c r="B34" s="335"/>
      <c r="C34" s="336"/>
      <c r="D34" s="253"/>
      <c r="E34" s="254"/>
      <c r="F34" s="255"/>
      <c r="G34" s="255"/>
      <c r="H34" s="259"/>
      <c r="I34" s="337" t="s">
        <v>241</v>
      </c>
      <c r="J34" s="332">
        <v>2613954</v>
      </c>
      <c r="K34" s="247">
        <v>4096029</v>
      </c>
      <c r="L34" s="49">
        <v>-402704</v>
      </c>
      <c r="M34" s="322">
        <v>20545</v>
      </c>
      <c r="N34" s="322">
        <v>-206446</v>
      </c>
      <c r="O34" s="334">
        <f>SUM(J34:N34)</f>
        <v>6121378</v>
      </c>
      <c r="P34" s="208"/>
    </row>
    <row r="35" spans="1:16" ht="21" customHeight="1" thickBot="1" x14ac:dyDescent="0.2">
      <c r="A35" s="211"/>
      <c r="B35" s="338"/>
      <c r="C35" s="339"/>
      <c r="D35" s="298"/>
      <c r="E35" s="299"/>
      <c r="F35" s="300"/>
      <c r="G35" s="300"/>
      <c r="H35" s="340"/>
      <c r="I35" s="302"/>
      <c r="J35" s="341"/>
      <c r="K35" s="266"/>
      <c r="L35" s="56"/>
      <c r="M35" s="342"/>
      <c r="N35" s="342"/>
      <c r="O35" s="343"/>
      <c r="P35" s="211"/>
    </row>
    <row r="36" spans="1:16" ht="21" customHeight="1" thickBot="1" x14ac:dyDescent="0.2">
      <c r="B36" s="338"/>
      <c r="C36" s="339"/>
      <c r="D36" s="298"/>
      <c r="E36" s="299"/>
      <c r="F36" s="300"/>
      <c r="G36" s="300"/>
      <c r="H36" s="340"/>
      <c r="I36" s="308"/>
      <c r="J36" s="344"/>
      <c r="K36" s="345"/>
      <c r="L36" s="345"/>
      <c r="M36" s="346"/>
      <c r="N36" s="347"/>
      <c r="O36" s="312"/>
      <c r="P36" s="211"/>
    </row>
    <row r="37" spans="1:16" ht="21" customHeight="1" thickBot="1" x14ac:dyDescent="0.2">
      <c r="B37" s="348"/>
      <c r="C37" s="349"/>
      <c r="D37" s="350"/>
      <c r="E37" s="351"/>
      <c r="F37" s="352"/>
      <c r="G37" s="352"/>
      <c r="H37" s="353"/>
      <c r="I37" s="308" t="s">
        <v>242</v>
      </c>
      <c r="J37" s="344">
        <v>-8958179</v>
      </c>
      <c r="K37" s="345">
        <v>91507363</v>
      </c>
      <c r="L37" s="345">
        <v>48299494</v>
      </c>
      <c r="M37" s="346">
        <v>213955</v>
      </c>
      <c r="N37" s="347">
        <v>-179414</v>
      </c>
      <c r="O37" s="312">
        <f>SUM(J37:N37)</f>
        <v>130883219</v>
      </c>
      <c r="P37" s="211"/>
    </row>
    <row r="38" spans="1:16" ht="21" customHeight="1" thickTop="1" thickBot="1" x14ac:dyDescent="0.2">
      <c r="B38" s="354" t="s">
        <v>243</v>
      </c>
      <c r="C38" s="355">
        <f>SUM(C9,C20)</f>
        <v>10007705</v>
      </c>
      <c r="D38" s="356">
        <f>SUM(D9,D20)</f>
        <v>111371344</v>
      </c>
      <c r="E38" s="356">
        <f>SUM(E9,E20)</f>
        <v>67111803</v>
      </c>
      <c r="F38" s="356">
        <f>SUM(F9,F20)</f>
        <v>4402573</v>
      </c>
      <c r="G38" s="357">
        <f>SUM(G9,G20)</f>
        <v>166212</v>
      </c>
      <c r="H38" s="358">
        <f>SUM(C38:G38)</f>
        <v>193059637</v>
      </c>
      <c r="I38" s="354" t="s">
        <v>244</v>
      </c>
      <c r="J38" s="359">
        <f>SUM(J26,J37)</f>
        <v>10007705</v>
      </c>
      <c r="K38" s="360">
        <f>SUM(K26,K37)</f>
        <v>111371344</v>
      </c>
      <c r="L38" s="360">
        <f>SUM(L26,L37)</f>
        <v>67111803</v>
      </c>
      <c r="M38" s="360">
        <f>SUM(M26,M37)</f>
        <v>4402573</v>
      </c>
      <c r="N38" s="361">
        <f>SUM(N26,N37)</f>
        <v>166212</v>
      </c>
      <c r="O38" s="362">
        <f>SUM(J38:N38)</f>
        <v>193059637</v>
      </c>
      <c r="P38" s="211"/>
    </row>
    <row r="39" spans="1:16" ht="14.25" thickTop="1" x14ac:dyDescent="0.15">
      <c r="B39" s="153"/>
      <c r="C39" s="153"/>
      <c r="D39" s="208"/>
      <c r="E39" s="208"/>
      <c r="F39" s="208"/>
      <c r="G39" s="208"/>
      <c r="H39" s="208"/>
      <c r="I39" s="208"/>
      <c r="J39" s="208"/>
      <c r="K39" s="363"/>
      <c r="L39" s="211"/>
      <c r="M39" s="211"/>
      <c r="N39" s="211"/>
      <c r="O39" s="211"/>
      <c r="P39" s="211"/>
    </row>
    <row r="40" spans="1:16" x14ac:dyDescent="0.15">
      <c r="B40" s="363"/>
      <c r="C40" s="363"/>
      <c r="D40" s="208"/>
      <c r="E40" s="208"/>
      <c r="F40" s="208"/>
      <c r="G40" s="208"/>
      <c r="H40" s="208"/>
      <c r="I40" s="208"/>
      <c r="J40" s="208"/>
      <c r="K40" s="364"/>
      <c r="L40" s="208"/>
      <c r="M40" s="365"/>
      <c r="N40" s="365"/>
      <c r="O40" s="365"/>
      <c r="P40" s="365"/>
    </row>
  </sheetData>
  <sheetProtection password="C615" sheet="1" objects="1" scenarios="1"/>
  <mergeCells count="2">
    <mergeCell ref="B3:O3"/>
    <mergeCell ref="B5:O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資金収支27</vt:lpstr>
      <vt:lpstr>活動計算27</vt:lpstr>
      <vt:lpstr>貸借27 </vt:lpstr>
      <vt:lpstr>活動計算27!Print_Area</vt:lpstr>
      <vt:lpstr>資金収支27!Print_Area</vt:lpstr>
      <vt:lpstr>'貸借27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2017-12-28T07:10:31Z</dcterms:modified>
</cp:coreProperties>
</file>