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5年度\8実績報告\2 本体様式\"/>
    </mc:Choice>
  </mc:AlternateContent>
  <xr:revisionPtr revIDLastSave="0" documentId="13_ncr:1_{BB83AAE7-D736-4D5D-A68D-8A63F7B93082}" xr6:coauthVersionLast="47" xr6:coauthVersionMax="47" xr10:uidLastSave="{00000000-0000-0000-0000-000000000000}"/>
  <bookViews>
    <workbookView xWindow="40920" yWindow="-120" windowWidth="29040" windowHeight="15840" xr2:uid="{00000000-000D-0000-FFFF-FFFF00000000}"/>
  </bookViews>
  <sheets>
    <sheet name="実績報告書" sheetId="10" r:id="rId1"/>
    <sheet name="開設日数変更理由書" sheetId="23" r:id="rId2"/>
    <sheet name="利用児童数実績表 " sheetId="16" r:id="rId3"/>
    <sheet name="開設日数内訳書" sheetId="24" r:id="rId4"/>
  </sheets>
  <definedNames>
    <definedName name="_xlnm.Print_Area" localSheetId="3">開設日数内訳書!$A$1:$AQ$39</definedName>
    <definedName name="_xlnm.Print_Area" localSheetId="1">開設日数変更理由書!$A$1:$Q$35</definedName>
    <definedName name="_xlnm.Print_Area" localSheetId="2">'利用児童数実績表 '!$A$1:$Z$22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5" i="10" l="1"/>
  <c r="Y15" i="10"/>
  <c r="G15" i="10"/>
  <c r="AP30" i="24"/>
  <c r="AO30" i="24"/>
  <c r="AN30" i="24"/>
  <c r="AM30" i="24"/>
  <c r="AP28" i="24"/>
  <c r="AN28" i="24"/>
  <c r="AM28" i="24"/>
  <c r="AP26" i="24"/>
  <c r="AO26" i="24"/>
  <c r="AN26" i="24"/>
  <c r="AM26" i="24"/>
  <c r="AM27" i="24"/>
  <c r="AM29" i="24"/>
  <c r="AM31" i="24"/>
  <c r="AP24" i="24"/>
  <c r="AO24" i="24"/>
  <c r="AN24" i="24"/>
  <c r="AM24" i="24"/>
  <c r="AP22" i="24"/>
  <c r="AN22" i="24"/>
  <c r="AM22" i="24"/>
  <c r="AP20" i="24"/>
  <c r="AN20" i="24"/>
  <c r="AM20" i="24"/>
  <c r="AP18" i="24"/>
  <c r="AN18" i="24"/>
  <c r="AM18" i="24"/>
  <c r="AP16" i="24"/>
  <c r="AO16" i="24"/>
  <c r="AN16" i="24"/>
  <c r="AM16" i="24"/>
  <c r="AP14" i="24"/>
  <c r="AO14" i="24"/>
  <c r="AN14" i="24"/>
  <c r="AM14" i="24"/>
  <c r="AP12" i="24"/>
  <c r="AN12" i="24"/>
  <c r="AM12" i="24"/>
  <c r="AP10" i="24"/>
  <c r="AN10" i="24"/>
  <c r="AM10" i="24"/>
  <c r="AM11" i="24"/>
  <c r="AM13" i="24"/>
  <c r="AM15" i="24"/>
  <c r="AM19" i="24"/>
  <c r="AM21" i="24"/>
  <c r="AM25" i="24"/>
  <c r="AP8" i="24"/>
  <c r="AP31" i="24"/>
  <c r="AO8" i="24"/>
  <c r="AN8" i="24"/>
  <c r="AN31" i="24"/>
  <c r="AM8" i="24"/>
  <c r="AM9" i="24"/>
  <c r="AQ31" i="24"/>
  <c r="AO31" i="24"/>
  <c r="H29" i="24"/>
  <c r="I29" i="24" s="1"/>
  <c r="J29" i="24" s="1"/>
  <c r="K29" i="24" s="1"/>
  <c r="L29" i="24" s="1"/>
  <c r="M29" i="24" s="1"/>
  <c r="N29" i="24" s="1"/>
  <c r="O29" i="24" s="1"/>
  <c r="P29" i="24" s="1"/>
  <c r="Q29" i="24" s="1"/>
  <c r="R29" i="24" s="1"/>
  <c r="S29" i="24" s="1"/>
  <c r="T29" i="24" s="1"/>
  <c r="U29" i="24" s="1"/>
  <c r="V29" i="24" s="1"/>
  <c r="W29" i="24" s="1"/>
  <c r="X29" i="24" s="1"/>
  <c r="Y29" i="24" s="1"/>
  <c r="Z29" i="24" s="1"/>
  <c r="AA29" i="24" s="1"/>
  <c r="AB29" i="24" s="1"/>
  <c r="AC29" i="24" s="1"/>
  <c r="AD29" i="24" s="1"/>
  <c r="AE29" i="24" s="1"/>
  <c r="AF29" i="24" s="1"/>
  <c r="AG29" i="24" s="1"/>
  <c r="AH29" i="24" s="1"/>
  <c r="AI29" i="24" s="1"/>
  <c r="AJ29" i="24" s="1"/>
  <c r="AK29" i="24" s="1"/>
  <c r="AL29" i="24" s="1"/>
  <c r="G27" i="24"/>
  <c r="H27" i="24" s="1"/>
  <c r="I27" i="24" s="1"/>
  <c r="J27" i="24" s="1"/>
  <c r="K27" i="24" s="1"/>
  <c r="L27" i="24" s="1"/>
  <c r="M27" i="24" s="1"/>
  <c r="N27" i="24" s="1"/>
  <c r="O27" i="24" s="1"/>
  <c r="P27" i="24" s="1"/>
  <c r="Q27" i="24" s="1"/>
  <c r="R27" i="24" s="1"/>
  <c r="S27" i="24" s="1"/>
  <c r="T27" i="24" s="1"/>
  <c r="U27" i="24" s="1"/>
  <c r="V27" i="24" s="1"/>
  <c r="W27" i="24" s="1"/>
  <c r="X27" i="24" s="1"/>
  <c r="Y27" i="24" s="1"/>
  <c r="Z27" i="24" s="1"/>
  <c r="AA27" i="24" s="1"/>
  <c r="AB27" i="24" s="1"/>
  <c r="AC27" i="24" s="1"/>
  <c r="AD27" i="24" s="1"/>
  <c r="AE27" i="24" s="1"/>
  <c r="AF27" i="24" s="1"/>
  <c r="AG27" i="24" s="1"/>
  <c r="AH27" i="24" s="1"/>
  <c r="AI27" i="24" s="1"/>
  <c r="G25" i="24"/>
  <c r="H25" i="24" s="1"/>
  <c r="I25" i="24" s="1"/>
  <c r="J25" i="24" s="1"/>
  <c r="K25" i="24" s="1"/>
  <c r="L25" i="24" s="1"/>
  <c r="M25" i="24" s="1"/>
  <c r="N25" i="24" s="1"/>
  <c r="O25" i="24" s="1"/>
  <c r="P25" i="24" s="1"/>
  <c r="Q25" i="24" s="1"/>
  <c r="R25" i="24" s="1"/>
  <c r="S25" i="24" s="1"/>
  <c r="T25" i="24" s="1"/>
  <c r="U25" i="24" s="1"/>
  <c r="V25" i="24" s="1"/>
  <c r="W25" i="24" s="1"/>
  <c r="X25" i="24" s="1"/>
  <c r="Y25" i="24" s="1"/>
  <c r="Z25" i="24" s="1"/>
  <c r="AA25" i="24" s="1"/>
  <c r="AB25" i="24" s="1"/>
  <c r="AC25" i="24" s="1"/>
  <c r="AD25" i="24" s="1"/>
  <c r="AE25" i="24" s="1"/>
  <c r="AF25" i="24" s="1"/>
  <c r="AG25" i="24" s="1"/>
  <c r="AH25" i="24" s="1"/>
  <c r="F25" i="24"/>
  <c r="E25" i="24"/>
  <c r="D25" i="24"/>
  <c r="I23" i="24"/>
  <c r="J23" i="24" s="1"/>
  <c r="K23" i="24" s="1"/>
  <c r="L23" i="24" s="1"/>
  <c r="M23" i="24" s="1"/>
  <c r="N23" i="24" s="1"/>
  <c r="O23" i="24" s="1"/>
  <c r="P23" i="24" s="1"/>
  <c r="Q23" i="24" s="1"/>
  <c r="R23" i="24" s="1"/>
  <c r="S23" i="24" s="1"/>
  <c r="T23" i="24" s="1"/>
  <c r="U23" i="24" s="1"/>
  <c r="V23" i="24" s="1"/>
  <c r="W23" i="24" s="1"/>
  <c r="X23" i="24" s="1"/>
  <c r="Y23" i="24" s="1"/>
  <c r="Z23" i="24" s="1"/>
  <c r="AA23" i="24" s="1"/>
  <c r="AB23" i="24" s="1"/>
  <c r="AC23" i="24" s="1"/>
  <c r="AD23" i="24" s="1"/>
  <c r="AE23" i="24" s="1"/>
  <c r="AF23" i="24" s="1"/>
  <c r="AG23" i="24" s="1"/>
  <c r="AH23" i="24" s="1"/>
  <c r="AI23" i="24" s="1"/>
  <c r="AJ23" i="24" s="1"/>
  <c r="AK23" i="24" s="1"/>
  <c r="AL23" i="24" s="1"/>
  <c r="H23" i="24"/>
  <c r="H21" i="24"/>
  <c r="I21" i="24" s="1"/>
  <c r="J21" i="24" s="1"/>
  <c r="K21" i="24" s="1"/>
  <c r="L21" i="24" s="1"/>
  <c r="M21" i="24" s="1"/>
  <c r="N21" i="24" s="1"/>
  <c r="O21" i="24" s="1"/>
  <c r="P21" i="24" s="1"/>
  <c r="Q21" i="24" s="1"/>
  <c r="R21" i="24" s="1"/>
  <c r="S21" i="24" s="1"/>
  <c r="T21" i="24" s="1"/>
  <c r="U21" i="24" s="1"/>
  <c r="V21" i="24" s="1"/>
  <c r="W21" i="24" s="1"/>
  <c r="X21" i="24" s="1"/>
  <c r="Y21" i="24" s="1"/>
  <c r="Z21" i="24" s="1"/>
  <c r="AA21" i="24" s="1"/>
  <c r="AB21" i="24" s="1"/>
  <c r="AC21" i="24" s="1"/>
  <c r="AD21" i="24" s="1"/>
  <c r="AE21" i="24" s="1"/>
  <c r="AF21" i="24" s="1"/>
  <c r="AG21" i="24" s="1"/>
  <c r="AH21" i="24" s="1"/>
  <c r="AI21" i="24" s="1"/>
  <c r="G21" i="24"/>
  <c r="F21" i="24"/>
  <c r="C19" i="24"/>
  <c r="D19" i="24" s="1"/>
  <c r="E19" i="24" s="1"/>
  <c r="F19" i="24" s="1"/>
  <c r="G19" i="24" s="1"/>
  <c r="H19" i="24" s="1"/>
  <c r="I19" i="24" s="1"/>
  <c r="J19" i="24" s="1"/>
  <c r="K19" i="24" s="1"/>
  <c r="L19" i="24" s="1"/>
  <c r="M19" i="24" s="1"/>
  <c r="N19" i="24" s="1"/>
  <c r="O19" i="24" s="1"/>
  <c r="P19" i="24" s="1"/>
  <c r="Q19" i="24" s="1"/>
  <c r="R19" i="24" s="1"/>
  <c r="S19" i="24" s="1"/>
  <c r="T19" i="24" s="1"/>
  <c r="U19" i="24" s="1"/>
  <c r="V19" i="24" s="1"/>
  <c r="W19" i="24" s="1"/>
  <c r="X19" i="24" s="1"/>
  <c r="Y19" i="24" s="1"/>
  <c r="Z19" i="24" s="1"/>
  <c r="AA19" i="24" s="1"/>
  <c r="AB19" i="24" s="1"/>
  <c r="AC19" i="24" s="1"/>
  <c r="AD19" i="24" s="1"/>
  <c r="AE19" i="24" s="1"/>
  <c r="AF19" i="24" s="1"/>
  <c r="AG19" i="24" s="1"/>
  <c r="H17" i="24"/>
  <c r="I17" i="24" s="1"/>
  <c r="J17" i="24" s="1"/>
  <c r="K17" i="24" s="1"/>
  <c r="L17" i="24" s="1"/>
  <c r="M17" i="24" s="1"/>
  <c r="N17" i="24" s="1"/>
  <c r="O17" i="24" s="1"/>
  <c r="P17" i="24" s="1"/>
  <c r="Q17" i="24" s="1"/>
  <c r="R17" i="24" s="1"/>
  <c r="S17" i="24" s="1"/>
  <c r="T17" i="24" s="1"/>
  <c r="U17" i="24" s="1"/>
  <c r="V17" i="24" s="1"/>
  <c r="W17" i="24" s="1"/>
  <c r="X17" i="24" s="1"/>
  <c r="Y17" i="24" s="1"/>
  <c r="Z17" i="24" s="1"/>
  <c r="AA17" i="24" s="1"/>
  <c r="AB17" i="24" s="1"/>
  <c r="AC17" i="24" s="1"/>
  <c r="AD17" i="24" s="1"/>
  <c r="AE17" i="24" s="1"/>
  <c r="AF17" i="24" s="1"/>
  <c r="AG17" i="24" s="1"/>
  <c r="AH17" i="24" s="1"/>
  <c r="AI17" i="24" s="1"/>
  <c r="AJ17" i="24" s="1"/>
  <c r="AK17" i="24" s="1"/>
  <c r="E15" i="24"/>
  <c r="F15" i="24" s="1"/>
  <c r="G15" i="24" s="1"/>
  <c r="H15" i="24" s="1"/>
  <c r="I15" i="24" s="1"/>
  <c r="J15" i="24" s="1"/>
  <c r="K15" i="24" s="1"/>
  <c r="L15" i="24" s="1"/>
  <c r="M15" i="24" s="1"/>
  <c r="N15" i="24" s="1"/>
  <c r="O15" i="24" s="1"/>
  <c r="P15" i="24" s="1"/>
  <c r="Q15" i="24" s="1"/>
  <c r="R15" i="24" s="1"/>
  <c r="S15" i="24" s="1"/>
  <c r="T15" i="24" s="1"/>
  <c r="U15" i="24" s="1"/>
  <c r="V15" i="24" s="1"/>
  <c r="W15" i="24" s="1"/>
  <c r="X15" i="24" s="1"/>
  <c r="Y15" i="24" s="1"/>
  <c r="Z15" i="24" s="1"/>
  <c r="AA15" i="24" s="1"/>
  <c r="AB15" i="24" s="1"/>
  <c r="AC15" i="24" s="1"/>
  <c r="AD15" i="24" s="1"/>
  <c r="AE15" i="24" s="1"/>
  <c r="AF15" i="24" s="1"/>
  <c r="AG15" i="24" s="1"/>
  <c r="AH15" i="24" s="1"/>
  <c r="AI15" i="24" s="1"/>
  <c r="C13" i="24"/>
  <c r="D13" i="24" s="1"/>
  <c r="E13" i="24" s="1"/>
  <c r="F13" i="24" s="1"/>
  <c r="G13" i="24" s="1"/>
  <c r="H13" i="24" s="1"/>
  <c r="I13" i="24" s="1"/>
  <c r="J13" i="24" s="1"/>
  <c r="K13" i="24" s="1"/>
  <c r="L13" i="24" s="1"/>
  <c r="M13" i="24" s="1"/>
  <c r="N13" i="24" s="1"/>
  <c r="O13" i="24" s="1"/>
  <c r="P13" i="24" s="1"/>
  <c r="Q13" i="24" s="1"/>
  <c r="R13" i="24" s="1"/>
  <c r="S13" i="24" s="1"/>
  <c r="T13" i="24" s="1"/>
  <c r="U13" i="24" s="1"/>
  <c r="V13" i="24" s="1"/>
  <c r="W13" i="24" s="1"/>
  <c r="X13" i="24" s="1"/>
  <c r="Y13" i="24" s="1"/>
  <c r="Z13" i="24" s="1"/>
  <c r="AA13" i="24" s="1"/>
  <c r="AB13" i="24" s="1"/>
  <c r="AC13" i="24" s="1"/>
  <c r="AD13" i="24" s="1"/>
  <c r="AE13" i="24" s="1"/>
  <c r="AF13" i="24" s="1"/>
  <c r="G11" i="24"/>
  <c r="H11" i="24" s="1"/>
  <c r="I11" i="24" s="1"/>
  <c r="J11" i="24" s="1"/>
  <c r="K11" i="24" s="1"/>
  <c r="L11" i="24" s="1"/>
  <c r="M11" i="24" s="1"/>
  <c r="N11" i="24" s="1"/>
  <c r="O11" i="24" s="1"/>
  <c r="P11" i="24" s="1"/>
  <c r="Q11" i="24" s="1"/>
  <c r="R11" i="24" s="1"/>
  <c r="S11" i="24" s="1"/>
  <c r="T11" i="24" s="1"/>
  <c r="U11" i="24" s="1"/>
  <c r="V11" i="24" s="1"/>
  <c r="W11" i="24" s="1"/>
  <c r="X11" i="24" s="1"/>
  <c r="Y11" i="24" s="1"/>
  <c r="Z11" i="24" s="1"/>
  <c r="AA11" i="24" s="1"/>
  <c r="AB11" i="24" s="1"/>
  <c r="AC11" i="24" s="1"/>
  <c r="AD11" i="24" s="1"/>
  <c r="AE11" i="24" s="1"/>
  <c r="AF11" i="24" s="1"/>
  <c r="AG11" i="24" s="1"/>
  <c r="AH11" i="24" s="1"/>
  <c r="AI11" i="24" s="1"/>
  <c r="AJ11" i="24" s="1"/>
  <c r="D9" i="24"/>
  <c r="E9" i="24" s="1"/>
  <c r="F9" i="24" s="1"/>
  <c r="G9" i="24" s="1"/>
  <c r="H9" i="24" s="1"/>
  <c r="I9" i="24" s="1"/>
  <c r="J9" i="24" s="1"/>
  <c r="K9" i="24" s="1"/>
  <c r="L9" i="24" s="1"/>
  <c r="M9" i="24" s="1"/>
  <c r="N9" i="24" s="1"/>
  <c r="O9" i="24" s="1"/>
  <c r="P9" i="24" s="1"/>
  <c r="Q9" i="24" s="1"/>
  <c r="R9" i="24" s="1"/>
  <c r="S9" i="24" s="1"/>
  <c r="T9" i="24" s="1"/>
  <c r="U9" i="24" s="1"/>
  <c r="V9" i="24" s="1"/>
  <c r="W9" i="24" s="1"/>
  <c r="X9" i="24" s="1"/>
  <c r="Y9" i="24" s="1"/>
  <c r="Z9" i="24" s="1"/>
  <c r="AA9" i="24" s="1"/>
  <c r="AB9" i="24" s="1"/>
  <c r="AC9" i="24" s="1"/>
  <c r="AD9" i="24" s="1"/>
  <c r="AE9" i="24" s="1"/>
  <c r="AF9" i="24" s="1"/>
  <c r="AG9" i="24" s="1"/>
  <c r="AH9" i="24" s="1"/>
  <c r="AM7" i="24"/>
  <c r="D7" i="24"/>
  <c r="E7" i="24" s="1"/>
  <c r="F7" i="24" s="1"/>
  <c r="G7" i="24" s="1"/>
  <c r="H7" i="24" s="1"/>
  <c r="I7" i="24" s="1"/>
  <c r="J7" i="24" s="1"/>
  <c r="K7" i="24" s="1"/>
  <c r="L7" i="24" s="1"/>
  <c r="M7" i="24" s="1"/>
  <c r="N7" i="24" s="1"/>
  <c r="O7" i="24" s="1"/>
  <c r="P7" i="24" s="1"/>
  <c r="Q7" i="24" s="1"/>
  <c r="R7" i="24" s="1"/>
  <c r="S7" i="24" s="1"/>
  <c r="T7" i="24" s="1"/>
  <c r="U7" i="24" s="1"/>
  <c r="V7" i="24" s="1"/>
  <c r="W7" i="24" s="1"/>
  <c r="X7" i="24" s="1"/>
  <c r="Y7" i="24" s="1"/>
  <c r="Z7" i="24" s="1"/>
  <c r="AA7" i="24" s="1"/>
  <c r="AB7" i="24" s="1"/>
  <c r="AC7" i="24" s="1"/>
  <c r="AD7" i="24" s="1"/>
  <c r="AE7" i="24" s="1"/>
  <c r="C7" i="24"/>
  <c r="X16" i="16"/>
  <c r="Z16" i="16" s="1"/>
  <c r="Z8" i="16"/>
  <c r="Z7" i="16"/>
  <c r="Z6" i="16"/>
  <c r="Z5" i="16"/>
  <c r="J7" i="10" s="1"/>
  <c r="Z9" i="16"/>
  <c r="Z10" i="16"/>
  <c r="Z11" i="16"/>
  <c r="Z12" i="16"/>
  <c r="AE7" i="10" s="1"/>
  <c r="Z13" i="16"/>
  <c r="Z14" i="16"/>
  <c r="AK7" i="10" s="1"/>
  <c r="Z15" i="16"/>
  <c r="Y7" i="10"/>
  <c r="AB7" i="10"/>
  <c r="Z4" i="16"/>
  <c r="G7" i="10" s="1"/>
  <c r="AN7" i="10"/>
  <c r="AH7" i="10"/>
  <c r="V7" i="10"/>
  <c r="S7" i="10"/>
  <c r="P7" i="10"/>
  <c r="M7" i="10"/>
  <c r="AQ8" i="10"/>
  <c r="AM32" i="24" l="1"/>
  <c r="AP32" i="24"/>
  <c r="AN32" i="24"/>
  <c r="P15" i="10" s="1"/>
  <c r="AQ24" i="24"/>
  <c r="AQ20" i="24"/>
  <c r="AQ18" i="24"/>
  <c r="AQ30" i="24"/>
  <c r="AQ28" i="24"/>
  <c r="AQ26" i="24"/>
  <c r="AQ22" i="24"/>
  <c r="AQ16" i="24"/>
  <c r="AO32" i="24"/>
  <c r="AQ14" i="24"/>
  <c r="AQ12" i="24"/>
  <c r="AQ10" i="24"/>
  <c r="AQ8" i="24"/>
  <c r="AQ7" i="10"/>
  <c r="AQ32" i="24" l="1"/>
  <c r="AT8" i="10" l="1"/>
  <c r="AT7" i="10"/>
  <c r="AQ15" i="10" l="1"/>
  <c r="Y4" i="16"/>
  <c r="X4" i="16"/>
  <c r="S4" i="16"/>
  <c r="P4" i="16"/>
  <c r="M4" i="16"/>
  <c r="J4" i="16"/>
  <c r="G4" i="16"/>
  <c r="D4" i="16"/>
  <c r="X15" i="16" l="1"/>
  <c r="X14" i="16"/>
  <c r="X13" i="16"/>
  <c r="X12" i="16"/>
  <c r="X11" i="16"/>
  <c r="X10" i="16"/>
  <c r="X9" i="16"/>
  <c r="X8" i="16"/>
  <c r="X7" i="16"/>
  <c r="X6" i="16"/>
  <c r="X5" i="16"/>
  <c r="W16" i="16" l="1"/>
  <c r="V16" i="16"/>
  <c r="U16" i="16"/>
  <c r="T16" i="16"/>
  <c r="Q16" i="16"/>
  <c r="N16" i="16"/>
  <c r="K16" i="16"/>
  <c r="H16" i="16"/>
  <c r="E16" i="16"/>
  <c r="B16" i="16"/>
  <c r="Y15" i="16"/>
  <c r="S15" i="16"/>
  <c r="P15" i="16"/>
  <c r="M15" i="16"/>
  <c r="J15" i="16"/>
  <c r="G15" i="16"/>
  <c r="D15" i="16"/>
  <c r="Y14" i="16"/>
  <c r="S14" i="16"/>
  <c r="P14" i="16"/>
  <c r="M14" i="16"/>
  <c r="J14" i="16"/>
  <c r="G14" i="16"/>
  <c r="D14" i="16"/>
  <c r="Y13" i="16"/>
  <c r="S13" i="16"/>
  <c r="P13" i="16"/>
  <c r="M13" i="16"/>
  <c r="J13" i="16"/>
  <c r="G13" i="16"/>
  <c r="D13" i="16"/>
  <c r="Y12" i="16"/>
  <c r="S12" i="16"/>
  <c r="P12" i="16"/>
  <c r="M12" i="16"/>
  <c r="J12" i="16"/>
  <c r="G12" i="16"/>
  <c r="D12" i="16"/>
  <c r="Y11" i="16"/>
  <c r="S11" i="16"/>
  <c r="P11" i="16"/>
  <c r="M11" i="16"/>
  <c r="J11" i="16"/>
  <c r="G11" i="16"/>
  <c r="D11" i="16"/>
  <c r="Y10" i="16"/>
  <c r="S10" i="16"/>
  <c r="P10" i="16"/>
  <c r="M10" i="16"/>
  <c r="J10" i="16"/>
  <c r="G10" i="16"/>
  <c r="D10" i="16"/>
  <c r="Y9" i="16"/>
  <c r="S9" i="16"/>
  <c r="P9" i="16"/>
  <c r="M9" i="16"/>
  <c r="J9" i="16"/>
  <c r="G9" i="16"/>
  <c r="D9" i="16"/>
  <c r="Y8" i="16"/>
  <c r="S8" i="16"/>
  <c r="P8" i="16"/>
  <c r="M8" i="16"/>
  <c r="J8" i="16"/>
  <c r="G8" i="16"/>
  <c r="D8" i="16"/>
  <c r="Y7" i="16"/>
  <c r="S7" i="16"/>
  <c r="P7" i="16"/>
  <c r="M7" i="16"/>
  <c r="J7" i="16"/>
  <c r="G7" i="16"/>
  <c r="D7" i="16"/>
  <c r="Y6" i="16"/>
  <c r="S6" i="16"/>
  <c r="P6" i="16"/>
  <c r="M6" i="16"/>
  <c r="J6" i="16"/>
  <c r="G6" i="16"/>
  <c r="D6" i="16"/>
  <c r="Y5" i="16"/>
  <c r="S5" i="16"/>
  <c r="P5" i="16"/>
  <c r="M5" i="16"/>
  <c r="J5" i="16"/>
  <c r="G5" i="16"/>
  <c r="D5" i="16"/>
  <c r="Y16" i="16" l="1"/>
  <c r="M16" i="16"/>
  <c r="D16" i="16"/>
  <c r="P16" i="16"/>
  <c r="J16" i="16"/>
  <c r="G16" i="16"/>
  <c r="S16" i="16"/>
</calcChain>
</file>

<file path=xl/sharedStrings.xml><?xml version="1.0" encoding="utf-8"?>
<sst xmlns="http://schemas.openxmlformats.org/spreadsheetml/2006/main" count="690" uniqueCount="196">
  <si>
    <t>障がいの内容</t>
    <rPh sb="0" eb="1">
      <t>ショウ</t>
    </rPh>
    <rPh sb="4" eb="6">
      <t>ナイヨウ</t>
    </rPh>
    <phoneticPr fontId="1"/>
  </si>
  <si>
    <t>人</t>
    <rPh sb="0" eb="1">
      <t>ニン</t>
    </rPh>
    <phoneticPr fontId="1"/>
  </si>
  <si>
    <t>２　開設時間・日数</t>
    <rPh sb="2" eb="4">
      <t>カイセツ</t>
    </rPh>
    <rPh sb="4" eb="6">
      <t>ジカン</t>
    </rPh>
    <rPh sb="7" eb="9">
      <t>ニッスウ</t>
    </rPh>
    <phoneticPr fontId="1"/>
  </si>
  <si>
    <t>日</t>
    <rPh sb="0" eb="1">
      <t>ニチ</t>
    </rPh>
    <phoneticPr fontId="1"/>
  </si>
  <si>
    <t>合計</t>
    <rPh sb="0" eb="2">
      <t>ゴウケイ</t>
    </rPh>
    <phoneticPr fontId="1"/>
  </si>
  <si>
    <t>３　職員配置の状況</t>
    <rPh sb="2" eb="4">
      <t>ショクイン</t>
    </rPh>
    <rPh sb="4" eb="6">
      <t>ハイチ</t>
    </rPh>
    <rPh sb="7" eb="9">
      <t>ジョウキョウ</t>
    </rPh>
    <phoneticPr fontId="1"/>
  </si>
  <si>
    <t>①放課後児童支援員</t>
    <rPh sb="1" eb="4">
      <t>ホウカゴ</t>
    </rPh>
    <rPh sb="4" eb="6">
      <t>ジドウ</t>
    </rPh>
    <rPh sb="6" eb="8">
      <t>シエン</t>
    </rPh>
    <rPh sb="8" eb="9">
      <t>イン</t>
    </rPh>
    <phoneticPr fontId="1"/>
  </si>
  <si>
    <t>②補助員</t>
    <rPh sb="1" eb="3">
      <t>ホジョ</t>
    </rPh>
    <rPh sb="3" eb="4">
      <t>イン</t>
    </rPh>
    <phoneticPr fontId="1"/>
  </si>
  <si>
    <t>（内訳：常勤</t>
    <rPh sb="1" eb="3">
      <t>ウチワケ</t>
    </rPh>
    <rPh sb="4" eb="6">
      <t>ジョウキン</t>
    </rPh>
    <phoneticPr fontId="1"/>
  </si>
  <si>
    <t>，非常勤</t>
    <rPh sb="1" eb="4">
      <t>ヒジョウキン</t>
    </rPh>
    <phoneticPr fontId="1"/>
  </si>
  <si>
    <t>人）</t>
    <rPh sb="0" eb="1">
      <t>ニン</t>
    </rPh>
    <phoneticPr fontId="1"/>
  </si>
  <si>
    <t>職員配置</t>
    <rPh sb="0" eb="2">
      <t>ショクイン</t>
    </rPh>
    <rPh sb="2" eb="4">
      <t>ハイチ</t>
    </rPh>
    <phoneticPr fontId="1"/>
  </si>
  <si>
    <t>うち障がい児数</t>
    <rPh sb="2" eb="3">
      <t>ショウ</t>
    </rPh>
    <rPh sb="5" eb="6">
      <t>ジ</t>
    </rPh>
    <rPh sb="6" eb="7">
      <t>カズ</t>
    </rPh>
    <phoneticPr fontId="1"/>
  </si>
  <si>
    <t>上記のほか，障がい児の支援を担当するため加配している職員</t>
    <rPh sb="0" eb="2">
      <t>ジョウキ</t>
    </rPh>
    <rPh sb="6" eb="7">
      <t>ショウ</t>
    </rPh>
    <rPh sb="9" eb="10">
      <t>ジ</t>
    </rPh>
    <rPh sb="11" eb="13">
      <t>シエン</t>
    </rPh>
    <rPh sb="14" eb="16">
      <t>タントウ</t>
    </rPh>
    <rPh sb="20" eb="22">
      <t>カハイ</t>
    </rPh>
    <rPh sb="26" eb="28">
      <t>ショクイン</t>
    </rPh>
    <phoneticPr fontId="1"/>
  </si>
  <si>
    <t>時間/日，長休</t>
    <phoneticPr fontId="1"/>
  </si>
  <si>
    <t>内容</t>
    <rPh sb="0" eb="2">
      <t>ナイヨウ</t>
    </rPh>
    <phoneticPr fontId="1"/>
  </si>
  <si>
    <t>③その他</t>
    <rPh sb="3" eb="4">
      <t>ホカ</t>
    </rPh>
    <phoneticPr fontId="1"/>
  </si>
  <si>
    <t>（合計の勤務時間　平日</t>
    <rPh sb="1" eb="3">
      <t>ゴウケイ</t>
    </rPh>
    <rPh sb="4" eb="6">
      <t>キンム</t>
    </rPh>
    <rPh sb="6" eb="8">
      <t>ジカン</t>
    </rPh>
    <rPh sb="9" eb="11">
      <t>ヘイジツ</t>
    </rPh>
    <phoneticPr fontId="1"/>
  </si>
  <si>
    <t>週５日利用</t>
    <rPh sb="0" eb="1">
      <t>シュウ</t>
    </rPh>
    <rPh sb="2" eb="3">
      <t>ニチ</t>
    </rPh>
    <rPh sb="3" eb="5">
      <t>リヨウ</t>
    </rPh>
    <phoneticPr fontId="1"/>
  </si>
  <si>
    <t>週４日利用</t>
    <rPh sb="0" eb="1">
      <t>シュウ</t>
    </rPh>
    <rPh sb="2" eb="3">
      <t>ニチ</t>
    </rPh>
    <rPh sb="3" eb="5">
      <t>リヨウ</t>
    </rPh>
    <phoneticPr fontId="1"/>
  </si>
  <si>
    <t>週３日利用</t>
    <rPh sb="0" eb="1">
      <t>シュウ</t>
    </rPh>
    <rPh sb="2" eb="3">
      <t>ニチ</t>
    </rPh>
    <rPh sb="3" eb="5">
      <t>リヨウ</t>
    </rPh>
    <phoneticPr fontId="1"/>
  </si>
  <si>
    <t>週２日利用</t>
    <rPh sb="0" eb="1">
      <t>シュウ</t>
    </rPh>
    <rPh sb="2" eb="3">
      <t>ニチ</t>
    </rPh>
    <rPh sb="3" eb="5">
      <t>リヨウ</t>
    </rPh>
    <phoneticPr fontId="1"/>
  </si>
  <si>
    <t>週１日利用</t>
    <rPh sb="0" eb="1">
      <t>シュウ</t>
    </rPh>
    <rPh sb="2" eb="3">
      <t>ニチ</t>
    </rPh>
    <rPh sb="3" eb="5">
      <t>リヨウ</t>
    </rPh>
    <phoneticPr fontId="1"/>
  </si>
  <si>
    <t>※避難訓練実施時期や防災マニュアル策定（見直し)時期等について記入。</t>
    <rPh sb="1" eb="3">
      <t>ヒナン</t>
    </rPh>
    <rPh sb="3" eb="5">
      <t>クンレン</t>
    </rPh>
    <rPh sb="5" eb="7">
      <t>ジッシ</t>
    </rPh>
    <rPh sb="7" eb="9">
      <t>ジキ</t>
    </rPh>
    <rPh sb="10" eb="12">
      <t>ボウサイ</t>
    </rPh>
    <rPh sb="17" eb="19">
      <t>サクテイ</t>
    </rPh>
    <rPh sb="20" eb="22">
      <t>ミナオ</t>
    </rPh>
    <rPh sb="24" eb="26">
      <t>ジキ</t>
    </rPh>
    <rPh sb="26" eb="27">
      <t>ナド</t>
    </rPh>
    <rPh sb="31" eb="33">
      <t>キニュウ</t>
    </rPh>
    <phoneticPr fontId="1"/>
  </si>
  <si>
    <t>年度　事業実績報告書</t>
    <rPh sb="0" eb="2">
      <t>ネンド</t>
    </rPh>
    <rPh sb="3" eb="5">
      <t>ジギョウ</t>
    </rPh>
    <rPh sb="5" eb="7">
      <t>ジッセキ</t>
    </rPh>
    <rPh sb="7" eb="10">
      <t>ホウコクショ</t>
    </rPh>
    <phoneticPr fontId="1"/>
  </si>
  <si>
    <t>※日・祝日の開設理由は具体的に記載してください。（例：○月学童まつり，○月キャンプ）</t>
  </si>
  <si>
    <t>研修名</t>
    <rPh sb="0" eb="2">
      <t>ケンシュウ</t>
    </rPh>
    <rPh sb="2" eb="3">
      <t>メイ</t>
    </rPh>
    <phoneticPr fontId="1"/>
  </si>
  <si>
    <t>実施日時</t>
    <rPh sb="0" eb="2">
      <t>ジッシ</t>
    </rPh>
    <rPh sb="2" eb="4">
      <t>ニチジ</t>
    </rPh>
    <phoneticPr fontId="1"/>
  </si>
  <si>
    <t>参加者数</t>
    <rPh sb="0" eb="2">
      <t>サンカ</t>
    </rPh>
    <rPh sb="2" eb="3">
      <t>シャ</t>
    </rPh>
    <rPh sb="3" eb="4">
      <t>スウ</t>
    </rPh>
    <phoneticPr fontId="1"/>
  </si>
  <si>
    <t>防災訓練</t>
    <rPh sb="0" eb="2">
      <t>ボウサイ</t>
    </rPh>
    <rPh sb="2" eb="4">
      <t>クンレン</t>
    </rPh>
    <phoneticPr fontId="1"/>
  </si>
  <si>
    <t>その他</t>
    <rPh sb="2" eb="3">
      <t>ホカ</t>
    </rPh>
    <phoneticPr fontId="1"/>
  </si>
  <si>
    <t>時間/日）</t>
    <phoneticPr fontId="1"/>
  </si>
  <si>
    <t>健康診受診者数</t>
    <rPh sb="0" eb="2">
      <t>ケンコウ</t>
    </rPh>
    <rPh sb="2" eb="3">
      <t>ミ</t>
    </rPh>
    <rPh sb="3" eb="6">
      <t>ジュシンシャ</t>
    </rPh>
    <rPh sb="6" eb="7">
      <t>カズ</t>
    </rPh>
    <phoneticPr fontId="1"/>
  </si>
  <si>
    <t>認定研修受講者数</t>
    <rPh sb="0" eb="2">
      <t>ニンテイ</t>
    </rPh>
    <rPh sb="2" eb="4">
      <t>ケンシュウ</t>
    </rPh>
    <rPh sb="4" eb="7">
      <t>ジュコウシャ</t>
    </rPh>
    <rPh sb="7" eb="8">
      <t>スウ</t>
    </rPh>
    <phoneticPr fontId="1"/>
  </si>
  <si>
    <t>人</t>
    <rPh sb="0" eb="1">
      <t>ニン</t>
    </rPh>
    <phoneticPr fontId="1"/>
  </si>
  <si>
    <t>回数</t>
    <rPh sb="0" eb="2">
      <t>カイスウ</t>
    </rPh>
    <phoneticPr fontId="1"/>
  </si>
  <si>
    <t>回</t>
    <rPh sb="0" eb="1">
      <t>カイ</t>
    </rPh>
    <phoneticPr fontId="1"/>
  </si>
  <si>
    <t>実施日</t>
    <rPh sb="0" eb="3">
      <t>ジッシビ</t>
    </rPh>
    <phoneticPr fontId="1"/>
  </si>
  <si>
    <t>４　研修の実施</t>
    <rPh sb="2" eb="4">
      <t>ケンシュウ</t>
    </rPh>
    <rPh sb="5" eb="7">
      <t>ジッシ</t>
    </rPh>
    <phoneticPr fontId="1"/>
  </si>
  <si>
    <t>５　災害対策の実施状況</t>
    <rPh sb="2" eb="4">
      <t>サイガイ</t>
    </rPh>
    <rPh sb="4" eb="6">
      <t>タイサク</t>
    </rPh>
    <rPh sb="7" eb="9">
      <t>ジッシ</t>
    </rPh>
    <rPh sb="9" eb="11">
      <t>ジョウキョウ</t>
    </rPh>
    <phoneticPr fontId="1"/>
  </si>
  <si>
    <t>４月</t>
    <rPh sb="1" eb="2">
      <t>ガツ</t>
    </rPh>
    <phoneticPr fontId="1"/>
  </si>
  <si>
    <t>５月</t>
  </si>
  <si>
    <t>６月</t>
  </si>
  <si>
    <t>７月</t>
  </si>
  <si>
    <t>８月</t>
  </si>
  <si>
    <t>９月</t>
  </si>
  <si>
    <t>１月</t>
  </si>
  <si>
    <t>２月</t>
  </si>
  <si>
    <t>３月</t>
  </si>
  <si>
    <t>利用児童数</t>
    <rPh sb="0" eb="2">
      <t>リヨウ</t>
    </rPh>
    <rPh sb="2" eb="4">
      <t>ジドウ</t>
    </rPh>
    <rPh sb="4" eb="5">
      <t>スウ</t>
    </rPh>
    <phoneticPr fontId="1"/>
  </si>
  <si>
    <t>開所時間</t>
    <rPh sb="0" eb="2">
      <t>カイショ</t>
    </rPh>
    <rPh sb="2" eb="4">
      <t>ジカン</t>
    </rPh>
    <phoneticPr fontId="1"/>
  </si>
  <si>
    <t>閉所時間</t>
    <rPh sb="0" eb="2">
      <t>ヘイショ</t>
    </rPh>
    <rPh sb="2" eb="4">
      <t>ジカン</t>
    </rPh>
    <phoneticPr fontId="1"/>
  </si>
  <si>
    <t>土曜日</t>
    <rPh sb="0" eb="3">
      <t>ドヨウビ</t>
    </rPh>
    <phoneticPr fontId="1"/>
  </si>
  <si>
    <t>長期休業</t>
    <rPh sb="0" eb="2">
      <t>チョウキ</t>
    </rPh>
    <rPh sb="2" eb="4">
      <t>キュウギョウ</t>
    </rPh>
    <phoneticPr fontId="1"/>
  </si>
  <si>
    <t>日曜・祝日</t>
    <rPh sb="0" eb="2">
      <t>ニチヨウ</t>
    </rPh>
    <rPh sb="3" eb="5">
      <t>シュクジツ</t>
    </rPh>
    <phoneticPr fontId="1"/>
  </si>
  <si>
    <t>時</t>
    <rPh sb="0" eb="1">
      <t>ジ</t>
    </rPh>
    <phoneticPr fontId="1"/>
  </si>
  <si>
    <t>分</t>
    <rPh sb="0" eb="1">
      <t>フン</t>
    </rPh>
    <phoneticPr fontId="1"/>
  </si>
  <si>
    <t>開設日数</t>
    <rPh sb="0" eb="2">
      <t>カイセツ</t>
    </rPh>
    <rPh sb="2" eb="4">
      <t>ニッスウ</t>
    </rPh>
    <phoneticPr fontId="1"/>
  </si>
  <si>
    <t>日</t>
    <rPh sb="0" eb="1">
      <t>ニチ</t>
    </rPh>
    <phoneticPr fontId="1"/>
  </si>
  <si>
    <t>合計</t>
    <rPh sb="0" eb="2">
      <t>ゴウケイ</t>
    </rPh>
    <phoneticPr fontId="1"/>
  </si>
  <si>
    <t>年間
平均</t>
    <rPh sb="0" eb="2">
      <t>ネンカン</t>
    </rPh>
    <rPh sb="3" eb="5">
      <t>ヘイキン</t>
    </rPh>
    <phoneticPr fontId="1"/>
  </si>
  <si>
    <t>（</t>
    <phoneticPr fontId="1"/>
  </si>
  <si>
    <t>）</t>
    <phoneticPr fontId="1"/>
  </si>
  <si>
    <t>※独自に実施を予定している研修の回数やテーマ，他の団体主催の研修への参加実績について記入。</t>
    <rPh sb="1" eb="3">
      <t>ドクジ</t>
    </rPh>
    <rPh sb="4" eb="6">
      <t>ジッシ</t>
    </rPh>
    <rPh sb="7" eb="9">
      <t>ヨテイ</t>
    </rPh>
    <rPh sb="13" eb="15">
      <t>ケンシュウ</t>
    </rPh>
    <rPh sb="16" eb="18">
      <t>カイスウ</t>
    </rPh>
    <rPh sb="23" eb="24">
      <t>ホカ</t>
    </rPh>
    <rPh sb="25" eb="27">
      <t>ダンタイ</t>
    </rPh>
    <rPh sb="27" eb="29">
      <t>シュサイ</t>
    </rPh>
    <rPh sb="30" eb="32">
      <t>ケンシュウ</t>
    </rPh>
    <rPh sb="34" eb="36">
      <t>サンカ</t>
    </rPh>
    <rPh sb="36" eb="38">
      <t>ジッセキ</t>
    </rPh>
    <rPh sb="42" eb="44">
      <t>キニュウ</t>
    </rPh>
    <phoneticPr fontId="1"/>
  </si>
  <si>
    <t>10月</t>
    <phoneticPr fontId="1"/>
  </si>
  <si>
    <t>11月</t>
  </si>
  <si>
    <t>12月</t>
  </si>
  <si>
    <t>平  日</t>
    <rPh sb="0" eb="1">
      <t>ヒラ</t>
    </rPh>
    <rPh sb="3" eb="4">
      <t>ヒ</t>
    </rPh>
    <phoneticPr fontId="1"/>
  </si>
  <si>
    <t>毎日利用</t>
    <rPh sb="0" eb="2">
      <t>マイニチ</t>
    </rPh>
    <rPh sb="2" eb="4">
      <t>リヨウ</t>
    </rPh>
    <phoneticPr fontId="1"/>
  </si>
  <si>
    <t>係数</t>
    <rPh sb="0" eb="2">
      <t>ケイスウ</t>
    </rPh>
    <phoneticPr fontId="1"/>
  </si>
  <si>
    <t>その他※</t>
    <rPh sb="2" eb="3">
      <t>ホカ</t>
    </rPh>
    <phoneticPr fontId="1"/>
  </si>
  <si>
    <r>
      <t>１　利用児童の状況※</t>
    </r>
    <r>
      <rPr>
        <sz val="8"/>
        <color theme="1"/>
        <rFont val="ＭＳ 明朝"/>
        <family val="1"/>
        <charset val="128"/>
      </rPr>
      <t>別紙利用児童実績表に基づき記載</t>
    </r>
    <rPh sb="2" eb="4">
      <t>リヨウ</t>
    </rPh>
    <rPh sb="4" eb="6">
      <t>ジドウ</t>
    </rPh>
    <rPh sb="7" eb="9">
      <t>ジョウキョウ</t>
    </rPh>
    <rPh sb="10" eb="12">
      <t>ベッシ</t>
    </rPh>
    <rPh sb="12" eb="14">
      <t>リヨウ</t>
    </rPh>
    <rPh sb="14" eb="16">
      <t>ジドウ</t>
    </rPh>
    <rPh sb="16" eb="18">
      <t>ジッセキ</t>
    </rPh>
    <rPh sb="18" eb="19">
      <t>ヒョウ</t>
    </rPh>
    <rPh sb="20" eb="21">
      <t>モト</t>
    </rPh>
    <rPh sb="23" eb="25">
      <t>キサイ</t>
    </rPh>
    <phoneticPr fontId="1"/>
  </si>
  <si>
    <t>日</t>
    <rPh sb="0" eb="1">
      <t>ニチ</t>
    </rPh>
    <phoneticPr fontId="15"/>
  </si>
  <si>
    <t>※利用児童数欄は利用区分ごとに小数点以下切り上げること</t>
    <rPh sb="1" eb="3">
      <t>リヨウ</t>
    </rPh>
    <rPh sb="3" eb="5">
      <t>ジドウ</t>
    </rPh>
    <rPh sb="5" eb="6">
      <t>スウ</t>
    </rPh>
    <rPh sb="6" eb="7">
      <t>ラン</t>
    </rPh>
    <rPh sb="8" eb="10">
      <t>リヨウ</t>
    </rPh>
    <rPh sb="10" eb="12">
      <t>クブン</t>
    </rPh>
    <rPh sb="15" eb="18">
      <t>ショウスウテン</t>
    </rPh>
    <rPh sb="18" eb="20">
      <t>イカ</t>
    </rPh>
    <rPh sb="20" eb="21">
      <t>キ</t>
    </rPh>
    <rPh sb="22" eb="23">
      <t>ア</t>
    </rPh>
    <phoneticPr fontId="1"/>
  </si>
  <si>
    <t>※「その他」利用の場合，在籍する月に人数を記載してください。</t>
    <rPh sb="4" eb="5">
      <t>タ</t>
    </rPh>
    <rPh sb="6" eb="8">
      <t>リヨウ</t>
    </rPh>
    <rPh sb="9" eb="11">
      <t>バアイ</t>
    </rPh>
    <rPh sb="12" eb="14">
      <t>ザイセキ</t>
    </rPh>
    <rPh sb="16" eb="17">
      <t>ツキ</t>
    </rPh>
    <rPh sb="18" eb="20">
      <t>ニンズウ</t>
    </rPh>
    <rPh sb="21" eb="23">
      <t>キサイ</t>
    </rPh>
    <phoneticPr fontId="1"/>
  </si>
  <si>
    <t>一時保育※</t>
    <rPh sb="0" eb="2">
      <t>イチジ</t>
    </rPh>
    <rPh sb="2" eb="4">
      <t>ホイク</t>
    </rPh>
    <phoneticPr fontId="1"/>
  </si>
  <si>
    <t>月開所日数</t>
    <rPh sb="0" eb="1">
      <t>ツキ</t>
    </rPh>
    <rPh sb="1" eb="3">
      <t>カイショ</t>
    </rPh>
    <rPh sb="3" eb="5">
      <t>ニッスウ</t>
    </rPh>
    <phoneticPr fontId="1"/>
  </si>
  <si>
    <t>10月</t>
    <phoneticPr fontId="1"/>
  </si>
  <si>
    <t>※「その他」…長期休業期間のみの受入や１２ヶ月未満の受入がある場合に記入</t>
    <rPh sb="4" eb="5">
      <t>タ</t>
    </rPh>
    <rPh sb="7" eb="9">
      <t>チョウキ</t>
    </rPh>
    <rPh sb="9" eb="11">
      <t>キュウギョウ</t>
    </rPh>
    <rPh sb="11" eb="13">
      <t>キカン</t>
    </rPh>
    <rPh sb="16" eb="18">
      <t>ウケイレ</t>
    </rPh>
    <rPh sb="22" eb="23">
      <t>ゲツ</t>
    </rPh>
    <rPh sb="23" eb="25">
      <t>ミマン</t>
    </rPh>
    <rPh sb="26" eb="28">
      <t>ウケイレ</t>
    </rPh>
    <rPh sb="31" eb="33">
      <t>バアイ</t>
    </rPh>
    <rPh sb="34" eb="36">
      <t>キニュウ</t>
    </rPh>
    <phoneticPr fontId="1"/>
  </si>
  <si>
    <t>※「一時保育」･･･年間または月毎の継続した利用ではなく，１日単位，随時，不定期に利用できる受入のこと。実施している場合のみ記入</t>
    <rPh sb="2" eb="4">
      <t>イチジ</t>
    </rPh>
    <rPh sb="4" eb="6">
      <t>ホイク</t>
    </rPh>
    <rPh sb="10" eb="12">
      <t>ネンカン</t>
    </rPh>
    <rPh sb="15" eb="16">
      <t>ツキ</t>
    </rPh>
    <rPh sb="16" eb="17">
      <t>ゴト</t>
    </rPh>
    <rPh sb="18" eb="20">
      <t>ケイゾク</t>
    </rPh>
    <rPh sb="22" eb="24">
      <t>リヨウ</t>
    </rPh>
    <rPh sb="29" eb="31">
      <t>イチニチ</t>
    </rPh>
    <rPh sb="31" eb="33">
      <t>タンイ</t>
    </rPh>
    <rPh sb="34" eb="36">
      <t>ズイジ</t>
    </rPh>
    <rPh sb="37" eb="40">
      <t>フテイキ</t>
    </rPh>
    <rPh sb="41" eb="43">
      <t>リヨウ</t>
    </rPh>
    <rPh sb="46" eb="48">
      <t>ウケイレ</t>
    </rPh>
    <rPh sb="52" eb="54">
      <t>ジッシ</t>
    </rPh>
    <rPh sb="58" eb="60">
      <t>バアイ</t>
    </rPh>
    <rPh sb="62" eb="64">
      <t>キニュウ</t>
    </rPh>
    <phoneticPr fontId="1"/>
  </si>
  <si>
    <t>※「一時保育」の計算方法は，利用した延人数を当該月の開設日数で割り，小数点以下を切り上げてください。</t>
    <rPh sb="2" eb="4">
      <t>イチジ</t>
    </rPh>
    <rPh sb="4" eb="6">
      <t>ホイク</t>
    </rPh>
    <rPh sb="8" eb="10">
      <t>ケイサン</t>
    </rPh>
    <rPh sb="10" eb="12">
      <t>ホウホウ</t>
    </rPh>
    <rPh sb="14" eb="16">
      <t>リヨウ</t>
    </rPh>
    <rPh sb="18" eb="19">
      <t>ノ</t>
    </rPh>
    <rPh sb="19" eb="21">
      <t>ニンズウ</t>
    </rPh>
    <rPh sb="22" eb="24">
      <t>トウガイ</t>
    </rPh>
    <rPh sb="24" eb="25">
      <t>ツキ</t>
    </rPh>
    <rPh sb="26" eb="28">
      <t>カイセツ</t>
    </rPh>
    <rPh sb="28" eb="30">
      <t>ニッスウ</t>
    </rPh>
    <rPh sb="31" eb="32">
      <t>ワ</t>
    </rPh>
    <rPh sb="34" eb="37">
      <t>ショウスウテン</t>
    </rPh>
    <rPh sb="37" eb="39">
      <t>イカ</t>
    </rPh>
    <rPh sb="40" eb="41">
      <t>キ</t>
    </rPh>
    <rPh sb="42" eb="43">
      <t>ア</t>
    </rPh>
    <phoneticPr fontId="1"/>
  </si>
  <si>
    <t>（例）延人数13人，開所日数27日の場合，13÷27＝0.48人≒1人</t>
    <rPh sb="1" eb="2">
      <t>レイ</t>
    </rPh>
    <rPh sb="3" eb="4">
      <t>ノベ</t>
    </rPh>
    <rPh sb="4" eb="6">
      <t>ニンズウ</t>
    </rPh>
    <rPh sb="8" eb="9">
      <t>ニン</t>
    </rPh>
    <rPh sb="10" eb="12">
      <t>カイショ</t>
    </rPh>
    <rPh sb="12" eb="14">
      <t>ニッスウ</t>
    </rPh>
    <rPh sb="16" eb="17">
      <t>ニチ</t>
    </rPh>
    <rPh sb="18" eb="20">
      <t>バアイ</t>
    </rPh>
    <rPh sb="31" eb="32">
      <t>ニン</t>
    </rPh>
    <rPh sb="34" eb="35">
      <t>ニン</t>
    </rPh>
    <phoneticPr fontId="1"/>
  </si>
  <si>
    <t>※長期休業中の土曜日は，土曜日として計上する。</t>
    <rPh sb="12" eb="15">
      <t>ドヨウビ</t>
    </rPh>
    <rPh sb="18" eb="20">
      <t>ケイジョウ</t>
    </rPh>
    <phoneticPr fontId="1"/>
  </si>
  <si>
    <t>令和</t>
    <rPh sb="0" eb="2">
      <t>レイワ</t>
    </rPh>
    <phoneticPr fontId="1"/>
  </si>
  <si>
    <t>クラブ名</t>
    <rPh sb="3" eb="4">
      <t>メイ</t>
    </rPh>
    <phoneticPr fontId="1"/>
  </si>
  <si>
    <t xml:space="preserve"> 施設の名称：</t>
    <phoneticPr fontId="1"/>
  </si>
  <si>
    <t>※日・祝日以外の休所日</t>
    <phoneticPr fontId="1"/>
  </si>
  <si>
    <t>・</t>
    <phoneticPr fontId="1"/>
  </si>
  <si>
    <t>※日・祝日の開設理由</t>
    <phoneticPr fontId="1"/>
  </si>
  <si>
    <t>※臨時休所日および休所理由</t>
    <rPh sb="1" eb="3">
      <t>リンジ</t>
    </rPh>
    <rPh sb="3" eb="4">
      <t>キュウ</t>
    </rPh>
    <rPh sb="4" eb="5">
      <t>ショ</t>
    </rPh>
    <rPh sb="5" eb="6">
      <t>ビ</t>
    </rPh>
    <rPh sb="9" eb="10">
      <t>キュウ</t>
    </rPh>
    <rPh sb="10" eb="11">
      <t>ショ</t>
    </rPh>
    <rPh sb="11" eb="13">
      <t>リユウ</t>
    </rPh>
    <phoneticPr fontId="1"/>
  </si>
  <si>
    <t>年度　利用児童数実績表</t>
    <phoneticPr fontId="1"/>
  </si>
  <si>
    <t>土</t>
  </si>
  <si>
    <t>月</t>
    <rPh sb="0" eb="1">
      <t>ゲツ</t>
    </rPh>
    <phoneticPr fontId="15"/>
  </si>
  <si>
    <t>火</t>
  </si>
  <si>
    <t>水</t>
  </si>
  <si>
    <t>木</t>
  </si>
  <si>
    <t>金</t>
  </si>
  <si>
    <t>日</t>
  </si>
  <si>
    <t>月</t>
  </si>
  <si>
    <t>火</t>
    <phoneticPr fontId="1"/>
  </si>
  <si>
    <t>平日</t>
    <rPh sb="0" eb="2">
      <t>ヘイジツ</t>
    </rPh>
    <phoneticPr fontId="15"/>
  </si>
  <si>
    <t>土曜</t>
    <rPh sb="0" eb="2">
      <t>ドヨウ</t>
    </rPh>
    <phoneticPr fontId="15"/>
  </si>
  <si>
    <t>長休</t>
    <rPh sb="0" eb="1">
      <t>ナガ</t>
    </rPh>
    <rPh sb="1" eb="2">
      <t>キュウ</t>
    </rPh>
    <phoneticPr fontId="15"/>
  </si>
  <si>
    <t>日曜
祝日</t>
    <rPh sb="0" eb="1">
      <t>ニチ</t>
    </rPh>
    <rPh sb="1" eb="2">
      <t>ヨウ</t>
    </rPh>
    <rPh sb="3" eb="4">
      <t>シュク</t>
    </rPh>
    <rPh sb="4" eb="5">
      <t>ヒ</t>
    </rPh>
    <phoneticPr fontId="15"/>
  </si>
  <si>
    <t>計</t>
    <rPh sb="0" eb="1">
      <t>ケイ</t>
    </rPh>
    <phoneticPr fontId="15"/>
  </si>
  <si>
    <t>４月</t>
    <rPh sb="1" eb="2">
      <t>ガツ</t>
    </rPh>
    <phoneticPr fontId="15"/>
  </si>
  <si>
    <t>５月</t>
    <rPh sb="1" eb="2">
      <t>ガツ</t>
    </rPh>
    <phoneticPr fontId="15"/>
  </si>
  <si>
    <t>10月</t>
    <phoneticPr fontId="15"/>
  </si>
  <si>
    <t>11月</t>
    <phoneticPr fontId="15"/>
  </si>
  <si>
    <t>12月</t>
    <phoneticPr fontId="15"/>
  </si>
  <si>
    <t>：土曜日</t>
    <rPh sb="1" eb="4">
      <t>ドヨウビ</t>
    </rPh>
    <phoneticPr fontId="15"/>
  </si>
  <si>
    <t>：日曜・祝日</t>
    <rPh sb="1" eb="3">
      <t>ニチヨウ</t>
    </rPh>
    <rPh sb="4" eb="6">
      <t>シュクジツ</t>
    </rPh>
    <phoneticPr fontId="15"/>
  </si>
  <si>
    <t>：長期休業</t>
    <rPh sb="1" eb="3">
      <t>チョウキ</t>
    </rPh>
    <rPh sb="3" eb="5">
      <t>キュウギョウ</t>
    </rPh>
    <phoneticPr fontId="15"/>
  </si>
  <si>
    <t>※</t>
    <phoneticPr fontId="1"/>
  </si>
  <si>
    <t xml:space="preserve"> ○函館市立小学校の長期休業</t>
    <rPh sb="2" eb="4">
      <t>ハコダテ</t>
    </rPh>
    <rPh sb="4" eb="6">
      <t>シリツ</t>
    </rPh>
    <rPh sb="6" eb="9">
      <t>ショウガッコウ</t>
    </rPh>
    <rPh sb="10" eb="12">
      <t>チョウキ</t>
    </rPh>
    <rPh sb="12" eb="14">
      <t>キュウギョウ</t>
    </rPh>
    <phoneticPr fontId="15"/>
  </si>
  <si>
    <t>※事業計画書の開設日数と合致させる</t>
    <rPh sb="1" eb="3">
      <t>ジギョウ</t>
    </rPh>
    <rPh sb="3" eb="6">
      <t>ケイカクショ</t>
    </rPh>
    <rPh sb="7" eb="9">
      <t>カイセツ</t>
    </rPh>
    <rPh sb="9" eb="11">
      <t>ニッスウ</t>
    </rPh>
    <rPh sb="12" eb="14">
      <t>ガッチ</t>
    </rPh>
    <phoneticPr fontId="1"/>
  </si>
  <si>
    <t>○記載上の注意点</t>
    <rPh sb="1" eb="3">
      <t>キサイ</t>
    </rPh>
    <rPh sb="3" eb="4">
      <t>ジョウ</t>
    </rPh>
    <rPh sb="5" eb="8">
      <t>チュウイテン</t>
    </rPh>
    <phoneticPr fontId="1"/>
  </si>
  <si>
    <t>※長期休業期間中の土曜日は，土曜日として計上。</t>
    <rPh sb="1" eb="3">
      <t>チョウキ</t>
    </rPh>
    <rPh sb="3" eb="5">
      <t>キュウギョウ</t>
    </rPh>
    <rPh sb="5" eb="7">
      <t>キカン</t>
    </rPh>
    <rPh sb="7" eb="8">
      <t>チュウ</t>
    </rPh>
    <rPh sb="9" eb="12">
      <t>ドヨウビ</t>
    </rPh>
    <rPh sb="14" eb="17">
      <t>ドヨウビ</t>
    </rPh>
    <rPh sb="20" eb="22">
      <t>ケイジョウ</t>
    </rPh>
    <phoneticPr fontId="15"/>
  </si>
  <si>
    <t>※「日曜・祝日」の開設日は次の要件を全て満たすもの。　①全入所児童が対象であること　②開所時間が８時間以上であること</t>
    <rPh sb="2" eb="4">
      <t>ニチヨウ</t>
    </rPh>
    <rPh sb="5" eb="7">
      <t>シュクジツ</t>
    </rPh>
    <rPh sb="9" eb="12">
      <t>カイセツビ</t>
    </rPh>
    <rPh sb="13" eb="14">
      <t>ツギ</t>
    </rPh>
    <rPh sb="15" eb="17">
      <t>ヨウケン</t>
    </rPh>
    <rPh sb="18" eb="19">
      <t>スベ</t>
    </rPh>
    <rPh sb="20" eb="21">
      <t>ミ</t>
    </rPh>
    <phoneticPr fontId="1"/>
  </si>
  <si>
    <t>×</t>
    <phoneticPr fontId="1"/>
  </si>
  <si>
    <t>合</t>
    <rPh sb="0" eb="1">
      <t>ゴウ</t>
    </rPh>
    <phoneticPr fontId="1"/>
  </si>
  <si>
    <t>○</t>
    <phoneticPr fontId="1"/>
  </si>
  <si>
    <t>〇</t>
    <phoneticPr fontId="1"/>
  </si>
  <si>
    <t>共同学童保育所〇〇クラブ</t>
    <rPh sb="0" eb="7">
      <t>キョウドウガクドウホイクショ</t>
    </rPh>
    <phoneticPr fontId="1"/>
  </si>
  <si>
    <t>共同学童保育所○○クラブ</t>
    <rPh sb="0" eb="7">
      <t>キョウドウガクドウホイクショ</t>
    </rPh>
    <phoneticPr fontId="1"/>
  </si>
  <si>
    <t>○</t>
  </si>
  <si>
    <t>×</t>
  </si>
  <si>
    <t>自閉症</t>
    <rPh sb="0" eb="3">
      <t>ジヘイショウ</t>
    </rPh>
    <phoneticPr fontId="1"/>
  </si>
  <si>
    <t>00</t>
    <phoneticPr fontId="1"/>
  </si>
  <si>
    <t>30</t>
    <phoneticPr fontId="1"/>
  </si>
  <si>
    <t>個人情報取扱研修</t>
    <rPh sb="0" eb="2">
      <t>コジン</t>
    </rPh>
    <rPh sb="2" eb="4">
      <t>ジョウホウ</t>
    </rPh>
    <rPh sb="4" eb="6">
      <t>トリアツカイ</t>
    </rPh>
    <rPh sb="6" eb="8">
      <t>ケンシュウ</t>
    </rPh>
    <phoneticPr fontId="1"/>
  </si>
  <si>
    <t>救命講習</t>
    <rPh sb="0" eb="2">
      <t>キュウメイ</t>
    </rPh>
    <rPh sb="2" eb="4">
      <t>コウシュウ</t>
    </rPh>
    <phoneticPr fontId="1"/>
  </si>
  <si>
    <t>2人</t>
    <rPh sb="1" eb="2">
      <t>ニン</t>
    </rPh>
    <phoneticPr fontId="1"/>
  </si>
  <si>
    <t>5人</t>
    <rPh sb="1" eb="2">
      <t>ニン</t>
    </rPh>
    <phoneticPr fontId="1"/>
  </si>
  <si>
    <t>個人情報の取扱に関する研修</t>
    <rPh sb="0" eb="2">
      <t>コジン</t>
    </rPh>
    <rPh sb="2" eb="4">
      <t>ジョウホウ</t>
    </rPh>
    <rPh sb="5" eb="7">
      <t>トリアツカイ</t>
    </rPh>
    <rPh sb="8" eb="9">
      <t>カン</t>
    </rPh>
    <rPh sb="11" eb="13">
      <t>ケンシュウ</t>
    </rPh>
    <phoneticPr fontId="1"/>
  </si>
  <si>
    <t>応急救命に関する研修</t>
    <rPh sb="0" eb="2">
      <t>オウキュウ</t>
    </rPh>
    <rPh sb="2" eb="4">
      <t>キュウメイ</t>
    </rPh>
    <rPh sb="5" eb="6">
      <t>カン</t>
    </rPh>
    <rPh sb="8" eb="10">
      <t>ケンシュウ</t>
    </rPh>
    <phoneticPr fontId="1"/>
  </si>
  <si>
    <t>4/15</t>
    <phoneticPr fontId="1"/>
  </si>
  <si>
    <t>5/10</t>
    <phoneticPr fontId="1"/>
  </si>
  <si>
    <t>6/9,11/1</t>
    <phoneticPr fontId="1"/>
  </si>
  <si>
    <t>6月　地震避難訓練，11月　津波避難訓練</t>
    <rPh sb="1" eb="2">
      <t>ガツ</t>
    </rPh>
    <rPh sb="3" eb="5">
      <t>ジシン</t>
    </rPh>
    <rPh sb="5" eb="7">
      <t>ヒナン</t>
    </rPh>
    <rPh sb="7" eb="9">
      <t>クンレン</t>
    </rPh>
    <rPh sb="12" eb="13">
      <t>ガツ</t>
    </rPh>
    <rPh sb="14" eb="16">
      <t>ツナミ</t>
    </rPh>
    <rPh sb="16" eb="18">
      <t>ヒナン</t>
    </rPh>
    <rPh sb="18" eb="20">
      <t>クンレン</t>
    </rPh>
    <phoneticPr fontId="1"/>
  </si>
  <si>
    <t>7月防災マニュアル策定</t>
    <rPh sb="1" eb="2">
      <t>ガツ</t>
    </rPh>
    <rPh sb="2" eb="4">
      <t>ボウサイ</t>
    </rPh>
    <rPh sb="9" eb="11">
      <t>サクテイ</t>
    </rPh>
    <phoneticPr fontId="1"/>
  </si>
  <si>
    <t>登録
児童数</t>
    <rPh sb="0" eb="2">
      <t>トウロク</t>
    </rPh>
    <rPh sb="3" eb="5">
      <t>ジドウ</t>
    </rPh>
    <rPh sb="5" eb="6">
      <t>スウ</t>
    </rPh>
    <phoneticPr fontId="1"/>
  </si>
  <si>
    <t>利用
児童数</t>
    <rPh sb="0" eb="2">
      <t>リヨウ</t>
    </rPh>
    <rPh sb="3" eb="5">
      <t>ジドウ</t>
    </rPh>
    <rPh sb="5" eb="6">
      <t>スウ</t>
    </rPh>
    <phoneticPr fontId="1"/>
  </si>
  <si>
    <t>利用
延人数</t>
    <rPh sb="0" eb="2">
      <t>リヨウ</t>
    </rPh>
    <rPh sb="3" eb="4">
      <t>ノベ</t>
    </rPh>
    <rPh sb="4" eb="6">
      <t>ニンズウ</t>
    </rPh>
    <phoneticPr fontId="1"/>
  </si>
  <si>
    <t>年度　開設日数変更理由書</t>
    <rPh sb="3" eb="5">
      <t>カイセツ</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</si>
  <si>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</si>
  <si>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</si>
  <si>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</si>
  <si>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</si>
  <si>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</si>
  <si>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</si>
  <si>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</si>
  <si>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</si>
  <si>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</si>
  <si>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</si>
  <si>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例・・・７月３０日（日）に行事をやる予定だったが中止となった。</t>
    <rPh sb="0" eb="1">
      <t>レイ</t>
    </rPh>
    <rPh sb="5" eb="6">
      <t>ガツ</t>
    </rPh>
    <rPh sb="8" eb="9">
      <t>ニチ</t>
    </rPh>
    <rPh sb="10" eb="11">
      <t>ニチ</t>
    </rPh>
    <rPh sb="13" eb="15">
      <t>ギョウジ</t>
    </rPh>
    <rPh sb="18" eb="20">
      <t>ヨテイ</t>
    </rPh>
    <rPh sb="24" eb="26">
      <t>チュウシ</t>
    </rPh>
    <phoneticPr fontId="1"/>
  </si>
  <si>
    <t>　　　　９月１２日（火）学校閉鎖のため閉所した。</t>
    <rPh sb="5" eb="6">
      <t>ガツ</t>
    </rPh>
    <rPh sb="8" eb="9">
      <t>ニチ</t>
    </rPh>
    <rPh sb="10" eb="11">
      <t>カ</t>
    </rPh>
    <rPh sb="12" eb="14">
      <t>ガッコウ</t>
    </rPh>
    <rPh sb="14" eb="16">
      <t>ヘイサ</t>
    </rPh>
    <rPh sb="19" eb="21">
      <t>ヘイショ</t>
    </rPh>
    <phoneticPr fontId="1"/>
  </si>
  <si>
    <t>　　　　３月２日（土）第２○○クラブと合同のため閉所した。</t>
    <rPh sb="24" eb="26">
      <t>ヘイショ</t>
    </rPh>
    <phoneticPr fontId="1"/>
  </si>
  <si>
    <t>　　　　※合同の場合は，どのクラブ（クラス）と合同したのかも記入してください。</t>
    <rPh sb="5" eb="7">
      <t>ゴウドウ</t>
    </rPh>
    <rPh sb="8" eb="10">
      <t>バアイ</t>
    </rPh>
    <rPh sb="23" eb="25">
      <t>ゴウドウ</t>
    </rPh>
    <rPh sb="30" eb="32">
      <t>キニュウ</t>
    </rPh>
    <phoneticPr fontId="1"/>
  </si>
  <si>
    <t>・３月の開所日数については，見込みでかまいません。</t>
    <rPh sb="2" eb="3">
      <t>ガツ</t>
    </rPh>
    <rPh sb="4" eb="6">
      <t>カイショ</t>
    </rPh>
    <rPh sb="6" eb="8">
      <t>ニッスウ</t>
    </rPh>
    <rPh sb="14" eb="16">
      <t>ミコ</t>
    </rPh>
    <phoneticPr fontId="1"/>
  </si>
  <si>
    <t>　（変更があった場合は次世代育成課へ連絡をお願いします。）</t>
    <phoneticPr fontId="1"/>
  </si>
  <si>
    <t>・国，道の補助金の実績報告に記載しますので，お間違いのないようお願いいたします。</t>
    <rPh sb="1" eb="2">
      <t>クニ</t>
    </rPh>
    <rPh sb="3" eb="4">
      <t>ドウ</t>
    </rPh>
    <rPh sb="5" eb="8">
      <t>ホジョキン</t>
    </rPh>
    <rPh sb="9" eb="11">
      <t>ジッセキ</t>
    </rPh>
    <rPh sb="11" eb="13">
      <t>ホウコク</t>
    </rPh>
    <rPh sb="14" eb="16">
      <t>キサイ</t>
    </rPh>
    <rPh sb="23" eb="25">
      <t>マチガ</t>
    </rPh>
    <rPh sb="32" eb="33">
      <t>ネガ</t>
    </rPh>
    <phoneticPr fontId="1"/>
  </si>
  <si>
    <t>・日数の増減による委託料の変更はありません。</t>
    <rPh sb="1" eb="3">
      <t>ニッスウ</t>
    </rPh>
    <rPh sb="4" eb="6">
      <t>ゾウゲン</t>
    </rPh>
    <rPh sb="9" eb="12">
      <t>イタクリョウ</t>
    </rPh>
    <rPh sb="13" eb="15">
      <t>ヘンコウ</t>
    </rPh>
    <phoneticPr fontId="1"/>
  </si>
  <si>
    <t>該当するクラブのみお答えください。</t>
    <rPh sb="0" eb="2">
      <t>ガイトウ</t>
    </rPh>
    <rPh sb="10" eb="11">
      <t>コタ</t>
    </rPh>
    <phoneticPr fontId="1"/>
  </si>
  <si>
    <t>１．他クラブ（クラス）と合同した日数（閉所・開所に関わらず）</t>
    <rPh sb="2" eb="3">
      <t>タ</t>
    </rPh>
    <rPh sb="12" eb="14">
      <t>ゴウドウ</t>
    </rPh>
    <rPh sb="16" eb="18">
      <t>ニッスウ</t>
    </rPh>
    <rPh sb="19" eb="21">
      <t>ヘイショ</t>
    </rPh>
    <rPh sb="22" eb="24">
      <t>カイショ</t>
    </rPh>
    <rPh sb="25" eb="26">
      <t>カカ</t>
    </rPh>
    <phoneticPr fontId="1"/>
  </si>
  <si>
    <t>平日</t>
    <rPh sb="0" eb="2">
      <t>ヘイジツ</t>
    </rPh>
    <phoneticPr fontId="1"/>
  </si>
  <si>
    <t>土曜</t>
    <rPh sb="0" eb="2">
      <t>ドヨウ</t>
    </rPh>
    <phoneticPr fontId="1"/>
  </si>
  <si>
    <t>長期</t>
    <rPh sb="0" eb="2">
      <t>チョウキ</t>
    </rPh>
    <phoneticPr fontId="1"/>
  </si>
  <si>
    <t>２．うち，合同して閉所した日数</t>
    <rPh sb="5" eb="7">
      <t>ゴウドウ</t>
    </rPh>
    <rPh sb="9" eb="11">
      <t>ヘイショ</t>
    </rPh>
    <rPh sb="13" eb="15">
      <t>ニッスウ</t>
    </rPh>
    <phoneticPr fontId="1"/>
  </si>
  <si>
    <t>※合同したクラブ（クラス）と日数の確認をしてからご提出ください。</t>
    <phoneticPr fontId="1"/>
  </si>
  <si>
    <t>令和５年度放課後児童クラブ開設日数内訳書（実績）</t>
    <rPh sb="0" eb="1">
      <t>レイ</t>
    </rPh>
    <rPh sb="1" eb="2">
      <t>カズ</t>
    </rPh>
    <rPh sb="3" eb="5">
      <t>ネンド</t>
    </rPh>
    <rPh sb="5" eb="8">
      <t>ホウカゴ</t>
    </rPh>
    <rPh sb="8" eb="10">
      <t>ジドウ</t>
    </rPh>
    <rPh sb="13" eb="15">
      <t>カイセツ</t>
    </rPh>
    <rPh sb="15" eb="17">
      <t>ニッスウ</t>
    </rPh>
    <rPh sb="17" eb="20">
      <t>ウチワケショ</t>
    </rPh>
    <rPh sb="21" eb="23">
      <t>ジッセキ</t>
    </rPh>
    <phoneticPr fontId="1"/>
  </si>
  <si>
    <t>クラブ（クラス）名</t>
    <phoneticPr fontId="1"/>
  </si>
  <si>
    <t>※記入方法：</t>
    <rPh sb="1" eb="3">
      <t>キニュウ</t>
    </rPh>
    <rPh sb="3" eb="5">
      <t>ホウホウ</t>
    </rPh>
    <phoneticPr fontId="1"/>
  </si>
  <si>
    <t>カレンダーの日にちの下の空欄に，その日開設した場合は「○」，閉所の場合は「×」を選択（記載）してください。</t>
    <rPh sb="18" eb="19">
      <t>ヒ</t>
    </rPh>
    <rPh sb="40" eb="42">
      <t>センタク</t>
    </rPh>
    <rPh sb="43" eb="45">
      <t>キサイ</t>
    </rPh>
    <phoneticPr fontId="1"/>
  </si>
  <si>
    <t>　　　　　　</t>
    <phoneticPr fontId="1"/>
  </si>
  <si>
    <t>複数の支援の単位や他クラブと合同で実施した場合は，もう一方のクラブの開所日とはみなされませんので「合」を選択（記載）の上，開所日から外してください。</t>
    <phoneticPr fontId="1"/>
  </si>
  <si>
    <t>（例：クラス１とクラス２を合同した場合，クラス１を開所とするとき，クラス１は「○」クラス２は「合」となります。）</t>
    <phoneticPr fontId="1"/>
  </si>
  <si>
    <t>※日・祝日の開所理由(具体的に記載すること。例）○月○日学童まつり，△月△日キャンプ等</t>
    <rPh sb="1" eb="2">
      <t>ニチ</t>
    </rPh>
    <rPh sb="3" eb="5">
      <t>シュクジツ</t>
    </rPh>
    <rPh sb="6" eb="8">
      <t>カイショ</t>
    </rPh>
    <rPh sb="8" eb="10">
      <t>リユウ</t>
    </rPh>
    <rPh sb="11" eb="14">
      <t>グタイテキ</t>
    </rPh>
    <rPh sb="15" eb="17">
      <t>キサイ</t>
    </rPh>
    <rPh sb="22" eb="23">
      <t>レイ</t>
    </rPh>
    <rPh sb="25" eb="26">
      <t>ツキ</t>
    </rPh>
    <rPh sb="27" eb="28">
      <t>ニチ</t>
    </rPh>
    <rPh sb="28" eb="30">
      <t>ガクドウ</t>
    </rPh>
    <rPh sb="35" eb="36">
      <t>ツキ</t>
    </rPh>
    <rPh sb="37" eb="38">
      <t>ニチ</t>
    </rPh>
    <rPh sb="42" eb="43">
      <t>トウ</t>
    </rPh>
    <phoneticPr fontId="1"/>
  </si>
  <si>
    <t>※日・祝日以外の休所日(例）お盆休み8/14～16</t>
    <rPh sb="1" eb="2">
      <t>ニチ</t>
    </rPh>
    <rPh sb="3" eb="5">
      <t>シュクジツ</t>
    </rPh>
    <rPh sb="5" eb="7">
      <t>イガイ</t>
    </rPh>
    <rPh sb="8" eb="9">
      <t>キュウ</t>
    </rPh>
    <rPh sb="9" eb="10">
      <t>ショ</t>
    </rPh>
    <rPh sb="10" eb="11">
      <t>ビ</t>
    </rPh>
    <rPh sb="12" eb="13">
      <t>レイ</t>
    </rPh>
    <rPh sb="15" eb="17">
      <t>ボンヤス</t>
    </rPh>
    <phoneticPr fontId="1"/>
  </si>
  <si>
    <t>・年度始休業：4/1 （土）～4/5 （水）</t>
    <rPh sb="12" eb="13">
      <t>ド</t>
    </rPh>
    <rPh sb="20" eb="21">
      <t>スイ</t>
    </rPh>
    <phoneticPr fontId="1"/>
  </si>
  <si>
    <t>・夏季休業　：7/25（火）～8/23（水）</t>
    <phoneticPr fontId="1"/>
  </si>
  <si>
    <t>・冬季休業　：12/26（火）～1/14（日）</t>
    <phoneticPr fontId="1"/>
  </si>
  <si>
    <t>・年度末休業： 3/25（月）～3/31（日）</t>
    <phoneticPr fontId="1"/>
  </si>
  <si>
    <t>※８月１４日～１６日は，学校閉庁日です。また，年末年始にも学校が閉庁する場合があります。</t>
    <rPh sb="2" eb="3">
      <t>ガツ</t>
    </rPh>
    <rPh sb="5" eb="6">
      <t>ニチ</t>
    </rPh>
    <rPh sb="9" eb="10">
      <t>ニチ</t>
    </rPh>
    <rPh sb="12" eb="14">
      <t>ガッコウ</t>
    </rPh>
    <rPh sb="14" eb="17">
      <t>ヘイチョウビ</t>
    </rPh>
    <rPh sb="23" eb="25">
      <t>ネンマツ</t>
    </rPh>
    <rPh sb="25" eb="27">
      <t>ネンシ</t>
    </rPh>
    <rPh sb="29" eb="31">
      <t>ガッコウ</t>
    </rPh>
    <rPh sb="32" eb="34">
      <t>ヘイチョウ</t>
    </rPh>
    <rPh sb="36" eb="38">
      <t>バアイ</t>
    </rPh>
    <phoneticPr fontId="1"/>
  </si>
  <si>
    <t>○○クラブ（クラス１）</t>
    <phoneticPr fontId="1"/>
  </si>
  <si>
    <t>7/30キャンプ</t>
    <phoneticPr fontId="1"/>
  </si>
  <si>
    <t>８月５日（土）と８月１２日（土）クラス２と合同のため閉所</t>
    <rPh sb="1" eb="2">
      <t>ガツ</t>
    </rPh>
    <rPh sb="3" eb="4">
      <t>ニチ</t>
    </rPh>
    <rPh sb="5" eb="6">
      <t>ド</t>
    </rPh>
    <rPh sb="9" eb="10">
      <t>ガツ</t>
    </rPh>
    <rPh sb="12" eb="13">
      <t>ニチ</t>
    </rPh>
    <rPh sb="14" eb="15">
      <t>ド</t>
    </rPh>
    <rPh sb="21" eb="23">
      <t>ゴウドウ</t>
    </rPh>
    <rPh sb="26" eb="28">
      <t>ヘイショ</t>
    </rPh>
    <phoneticPr fontId="1"/>
  </si>
  <si>
    <t>○○クラブ　クラス１</t>
    <phoneticPr fontId="1"/>
  </si>
  <si>
    <t>お盆休み8/14～16</t>
    <phoneticPr fontId="1"/>
  </si>
  <si>
    <t>年末年始12/29～1/3</t>
    <phoneticPr fontId="1"/>
  </si>
  <si>
    <t>クラス２と合同8/5,12</t>
    <phoneticPr fontId="1"/>
  </si>
  <si>
    <t>7月30日キャンプ</t>
    <phoneticPr fontId="1"/>
  </si>
  <si>
    <t>8/14~16お盆休み，12/29~1/3年末年始，8/5・12クラス２と合同，10/21利用児童がいなかったため閉所</t>
    <rPh sb="8" eb="10">
      <t>ボンヤス</t>
    </rPh>
    <rPh sb="21" eb="25">
      <t>ネンマツネンシ</t>
    </rPh>
    <rPh sb="37" eb="39">
      <t>ゴウドウ</t>
    </rPh>
    <phoneticPr fontId="1"/>
  </si>
  <si>
    <t>10/21学習発表会で利用児童がいなかったため閉所</t>
    <rPh sb="5" eb="10">
      <t>ガクシュウハッピョウカイ</t>
    </rPh>
    <rPh sb="11" eb="15">
      <t>リヨウジドウ</t>
    </rPh>
    <rPh sb="23" eb="25">
      <t>ヘイショ</t>
    </rPh>
    <phoneticPr fontId="1"/>
  </si>
  <si>
    <t>１０月２１日（土）学習発表会で利用児童がいなかったため閉所</t>
    <rPh sb="2" eb="3">
      <t>ガツ</t>
    </rPh>
    <rPh sb="5" eb="6">
      <t>ニチ</t>
    </rPh>
    <rPh sb="7" eb="8">
      <t>ド</t>
    </rPh>
    <phoneticPr fontId="1"/>
  </si>
  <si>
    <t>・開所時間を通して，合同保育をした日数</t>
    <rPh sb="1" eb="3">
      <t>カイショ</t>
    </rPh>
    <rPh sb="3" eb="5">
      <t>ジカン</t>
    </rPh>
    <rPh sb="6" eb="7">
      <t>トオ</t>
    </rPh>
    <rPh sb="10" eb="12">
      <t>ゴウドウ</t>
    </rPh>
    <rPh sb="12" eb="14">
      <t>ホイク</t>
    </rPh>
    <rPh sb="17" eb="19">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</si>
</sst>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numFmt numFmtId="177" formatCode="0.00_);[Red]\(0.00\)"/>
    <numFmt numFmtId="178" formatCode="#\ ?/6"/>
    <numFmt numFmtId="179" formatCode="0_);[Red]\(0\)"/>
    <numFmt numFmtId="180" formatCode="#,##0&quot;人&quot;"/>
    <numFmt numFmtId="181" formatCode="??"/>
    <numFmt numFmtId="182" formatCode="#"/>
  </numFmts>
  <fonts count="5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theme="1"/>
      <name val="ＭＳ Ｐゴシック"/>
      <family val="2"/>
      <charset val="128"/>
      <scheme val="minor"/>
    </font>
    <font>
      <sz val="9"/>
      <color theme="1"/>
      <name val="ＭＳ 明朝"/>
      <family val="1"/>
      <charset val="128"/>
    </font>
    <font>
      <sz val="12"/>
      <color theme="1"/>
      <name val="ＭＳ 明朝"/>
      <family val="1"/>
      <charset val="128"/>
    </font>
    <font>
      <u/>
      <sz val="12"/>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9"/>
      <color theme="1"/>
      <name val="ＭＳ Ｐ明朝"/>
      <family val="1"/>
      <charset val="128"/>
    </font>
    <font>
      <sz val="8"/>
      <color theme="1"/>
      <name val="ＭＳ Ｐ明朝"/>
      <family val="1"/>
      <charset val="128"/>
    </font>
    <font>
      <sz val="8"/>
      <color theme="1"/>
      <name val="ＭＳ ゴシック"/>
      <family val="3"/>
      <charset val="128"/>
    </font>
    <font>
      <sz val="6"/>
      <name val="ＭＳ Ｐゴシック"/>
      <family val="3"/>
      <charset val="128"/>
    </font>
    <font>
      <sz val="16"/>
      <color theme="1"/>
      <name val="ＭＳ Ｐ明朝"/>
      <family val="1"/>
      <charset val="128"/>
    </font>
    <font>
      <sz val="11"/>
      <name val="ＭＳ Ｐゴシック"/>
      <family val="3"/>
      <charset val="128"/>
    </font>
    <font>
      <sz val="10"/>
      <color theme="1"/>
      <name val="ＭＳ Ｐ明朝"/>
      <family val="1"/>
      <charset val="128"/>
    </font>
    <font>
      <sz val="14"/>
      <color theme="1"/>
      <name val="メイリオ"/>
      <family val="3"/>
      <charset val="128"/>
    </font>
    <font>
      <sz val="11"/>
      <color theme="1"/>
      <name val="メイリオ"/>
      <family val="3"/>
      <charset val="128"/>
    </font>
    <font>
      <sz val="11"/>
      <name val="メイリオ"/>
      <family val="3"/>
      <charset val="128"/>
    </font>
    <font>
      <sz val="9"/>
      <name val="メイリオ"/>
      <family val="3"/>
      <charset val="128"/>
    </font>
    <font>
      <b/>
      <sz val="11"/>
      <color theme="0"/>
      <name val="メイリオ"/>
      <family val="3"/>
      <charset val="128"/>
    </font>
    <font>
      <sz val="11"/>
      <color indexed="8"/>
      <name val="メイリオ"/>
      <family val="3"/>
      <charset val="128"/>
    </font>
    <font>
      <b/>
      <sz val="11"/>
      <color indexed="9"/>
      <name val="メイリオ"/>
      <family val="3"/>
      <charset val="128"/>
    </font>
    <font>
      <b/>
      <sz val="11"/>
      <color indexed="10"/>
      <name val="メイリオ"/>
      <family val="3"/>
      <charset val="128"/>
    </font>
    <font>
      <sz val="12"/>
      <name val="メイリオ"/>
      <family val="3"/>
      <charset val="128"/>
    </font>
    <font>
      <b/>
      <sz val="12"/>
      <color theme="0"/>
      <name val="メイリオ"/>
      <family val="3"/>
      <charset val="128"/>
    </font>
    <font>
      <b/>
      <sz val="11"/>
      <color rgb="FFFF0000"/>
      <name val="メイリオ"/>
      <family val="3"/>
      <charset val="128"/>
    </font>
    <font>
      <sz val="12"/>
      <color indexed="8"/>
      <name val="メイリオ"/>
      <family val="3"/>
      <charset val="128"/>
    </font>
    <font>
      <sz val="12"/>
      <color theme="1"/>
      <name val="メイリオ"/>
      <family val="3"/>
      <charset val="128"/>
    </font>
    <font>
      <sz val="10"/>
      <color theme="1"/>
      <name val="メイリオ"/>
      <family val="3"/>
      <charset val="128"/>
    </font>
    <font>
      <sz val="9"/>
      <color theme="1"/>
      <name val="メイリオ"/>
      <family val="3"/>
      <charset val="128"/>
    </font>
    <font>
      <sz val="12"/>
      <color theme="1"/>
      <name val="ＭＳ Ｐゴシック"/>
      <family val="2"/>
      <charset val="128"/>
      <scheme val="minor"/>
    </font>
    <font>
      <sz val="11"/>
      <color theme="1"/>
      <name val="ＭＳ Ｐゴシック"/>
      <family val="3"/>
      <charset val="128"/>
    </font>
    <font>
      <sz val="11"/>
      <color indexed="10"/>
      <name val="ＭＳ Ｐゴシック"/>
      <family val="3"/>
      <charset val="128"/>
    </font>
    <font>
      <sz val="12"/>
      <color theme="1"/>
      <name val="ＭＳ Ｐゴシック"/>
      <family val="3"/>
      <charset val="128"/>
    </font>
    <font>
      <b/>
      <sz val="12"/>
      <color theme="1"/>
      <name val="メイリオ"/>
      <family val="3"/>
      <charset val="128"/>
    </font>
    <font>
      <sz val="14"/>
      <color theme="1"/>
      <name val="ＭＳ Ｐ明朝"/>
      <family val="1"/>
      <charset val="128"/>
    </font>
    <font>
      <sz val="12"/>
      <color rgb="FFFF0000"/>
      <name val="ＭＳ 明朝"/>
      <family val="1"/>
      <charset val="128"/>
    </font>
    <font>
      <sz val="10"/>
      <color rgb="FFFF0000"/>
      <name val="ＭＳ 明朝"/>
      <family val="1"/>
      <charset val="128"/>
    </font>
    <font>
      <sz val="14"/>
      <color rgb="FFFF0000"/>
      <name val="ＭＳ Ｐ明朝"/>
      <family val="1"/>
      <charset val="128"/>
    </font>
    <font>
      <sz val="10"/>
      <color rgb="FFFF0000"/>
      <name val="ＭＳ Ｐ明朝"/>
      <family val="1"/>
      <charset val="128"/>
    </font>
    <font>
      <sz val="9"/>
      <color rgb="FFFF0000"/>
      <name val="ＭＳ Ｐ明朝"/>
      <family val="1"/>
      <charset val="128"/>
    </font>
    <font>
      <sz val="11"/>
      <color rgb="FFFF0000"/>
      <name val="メイリオ"/>
      <family val="3"/>
      <charset val="128"/>
    </font>
    <font>
      <sz val="12"/>
      <color rgb="FFFF0000"/>
      <name val="メイリオ"/>
      <family val="3"/>
      <charset val="128"/>
    </font>
    <font>
      <sz val="9"/>
      <color rgb="FFFF0000"/>
      <name val="ＭＳ 明朝"/>
      <family val="1"/>
      <charset val="128"/>
    </font>
    <font>
      <b/>
      <sz val="12"/>
      <color theme="1"/>
      <name val="ＭＳ ゴシック"/>
      <family val="3"/>
      <charset val="128"/>
    </font>
    <font>
      <sz val="18"/>
      <color theme="1"/>
      <name val="ＭＳ 明朝"/>
      <family val="1"/>
      <charset val="128"/>
    </font>
    <font>
      <b/>
      <sz val="12"/>
      <color theme="1"/>
      <name val="ＭＳ 明朝"/>
      <family val="1"/>
      <charset val="128"/>
    </font>
    <font>
      <b/>
      <sz val="11"/>
      <color theme="1"/>
      <name val="ＭＳ 明朝"/>
      <family val="1"/>
      <charset val="128"/>
    </font>
    <font>
      <sz val="11"/>
      <color rgb="FFFF0000"/>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lightUp"/>
    </fill>
    <fill>
      <patternFill patternType="solid">
        <fgColor indexed="41"/>
        <bgColor indexed="64"/>
      </patternFill>
    </fill>
    <fill>
      <patternFill patternType="solid">
        <fgColor indexed="65"/>
        <bgColor indexed="64"/>
      </patternFill>
    </fill>
    <fill>
      <patternFill patternType="solid">
        <fgColor indexed="51"/>
        <bgColor indexed="64"/>
      </patternFill>
    </fill>
    <fill>
      <patternFill patternType="solid">
        <fgColor theme="2"/>
        <bgColor indexed="64"/>
      </patternFill>
    </fill>
  </fills>
  <borders count="4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s>
  <cellStyleXfs count="3">
    <xf numFmtId="0" fontId="0" fillId="0" borderId="0">
      <alignment vertical="center"/>
    </xf>
    <xf numFmtId="9" fontId="5" fillId="0" borderId="0" applyFont="0" applyFill="0" applyBorder="0" applyAlignment="0" applyProtection="0">
      <alignment vertical="center"/>
    </xf>
    <xf numFmtId="0" fontId="17" fillId="0" borderId="0">
      <alignment vertical="center"/>
    </xf>
  </cellStyleXfs>
  <cellXfs count="327">
    <xf numFmtId="0" fontId="0" fillId="0" borderId="0" xfId="0">
      <alignment vertical="center"/>
    </xf>
    <xf numFmtId="9" fontId="2"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2" xfId="0" applyFont="1" applyBorder="1" applyAlignment="1">
      <alignment vertical="center"/>
    </xf>
    <xf numFmtId="0" fontId="4" fillId="0" borderId="11" xfId="0" applyFont="1" applyBorder="1">
      <alignment vertical="center"/>
    </xf>
    <xf numFmtId="0" fontId="4" fillId="0" borderId="0" xfId="0" applyFont="1" applyBorder="1" applyAlignment="1">
      <alignment vertical="center"/>
    </xf>
    <xf numFmtId="0" fontId="4" fillId="0" borderId="9" xfId="0" applyFont="1" applyBorder="1">
      <alignment vertical="center"/>
    </xf>
    <xf numFmtId="0" fontId="4" fillId="0" borderId="1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9" fontId="7" fillId="0" borderId="0" xfId="1" applyFont="1" applyAlignment="1">
      <alignment vertical="center"/>
    </xf>
    <xf numFmtId="0" fontId="11" fillId="0" borderId="0" xfId="0" applyFont="1">
      <alignmen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13" fillId="2" borderId="0" xfId="0" applyFont="1" applyFill="1">
      <alignment vertical="center"/>
    </xf>
    <xf numFmtId="0" fontId="11" fillId="0" borderId="0" xfId="0" applyFont="1" applyAlignment="1">
      <alignment horizontal="left" vertical="center"/>
    </xf>
    <xf numFmtId="0" fontId="10"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center"/>
    </xf>
    <xf numFmtId="0" fontId="9" fillId="0" borderId="0" xfId="0" applyFont="1" applyAlignment="1">
      <alignment horizontal="left" vertical="center" wrapText="1"/>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6" fillId="0" borderId="3" xfId="0" applyFont="1" applyBorder="1">
      <alignment vertical="center"/>
    </xf>
    <xf numFmtId="0" fontId="8" fillId="0" borderId="0" xfId="0" applyFont="1" applyBorder="1" applyAlignment="1">
      <alignment vertical="center"/>
    </xf>
    <xf numFmtId="0" fontId="4" fillId="0" borderId="0" xfId="0" applyFont="1" applyFill="1">
      <alignment vertical="center"/>
    </xf>
    <xf numFmtId="178" fontId="12" fillId="0" borderId="12" xfId="0" applyNumberFormat="1" applyFont="1" applyFill="1" applyBorder="1" applyAlignment="1">
      <alignment horizontal="center" vertical="center"/>
    </xf>
    <xf numFmtId="0" fontId="13" fillId="0" borderId="12" xfId="0" applyFont="1" applyBorder="1" applyAlignment="1">
      <alignment horizontal="center" vertical="center" wrapText="1"/>
    </xf>
    <xf numFmtId="177" fontId="13" fillId="0" borderId="12" xfId="0" applyNumberFormat="1" applyFont="1" applyBorder="1" applyAlignment="1">
      <alignment horizontal="center" vertical="center" wrapText="1"/>
    </xf>
    <xf numFmtId="0" fontId="13" fillId="0" borderId="0" xfId="0" applyFont="1" applyAlignment="1">
      <alignment horizontal="center" vertical="center" wrapText="1"/>
    </xf>
    <xf numFmtId="12" fontId="12" fillId="0" borderId="12" xfId="0" applyNumberFormat="1" applyFont="1" applyBorder="1" applyAlignment="1">
      <alignment horizontal="center" vertical="center"/>
    </xf>
    <xf numFmtId="178" fontId="12" fillId="0" borderId="12"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177" fontId="12" fillId="0" borderId="0" xfId="0" applyNumberFormat="1" applyFont="1">
      <alignment vertical="center"/>
    </xf>
    <xf numFmtId="0" fontId="13" fillId="0" borderId="0" xfId="0" applyFont="1" applyFill="1">
      <alignment vertical="center"/>
    </xf>
    <xf numFmtId="0" fontId="13" fillId="0" borderId="0" xfId="0" applyFont="1" applyFill="1" applyAlignment="1">
      <alignment horizontal="left" vertical="center"/>
    </xf>
    <xf numFmtId="0" fontId="12" fillId="0" borderId="0" xfId="0" applyFont="1" applyFill="1" applyAlignment="1">
      <alignment horizontal="center" vertical="center"/>
    </xf>
    <xf numFmtId="177" fontId="12" fillId="0" borderId="0" xfId="0" applyNumberFormat="1" applyFont="1" applyFill="1">
      <alignment vertical="center"/>
    </xf>
    <xf numFmtId="0" fontId="12" fillId="0" borderId="0" xfId="0" applyFont="1" applyFill="1">
      <alignment vertical="center"/>
    </xf>
    <xf numFmtId="0" fontId="14" fillId="0" borderId="0" xfId="0" applyFont="1" applyFill="1" applyAlignment="1">
      <alignment horizontal="left" vertical="center" indent="1"/>
    </xf>
    <xf numFmtId="0" fontId="13" fillId="0" borderId="1" xfId="0" applyFont="1" applyBorder="1" applyAlignment="1">
      <alignment horizontal="center" vertical="center" wrapText="1"/>
    </xf>
    <xf numFmtId="179" fontId="13" fillId="0" borderId="18" xfId="0" applyNumberFormat="1" applyFont="1" applyBorder="1" applyAlignment="1">
      <alignment horizontal="center" vertical="center" wrapText="1"/>
    </xf>
    <xf numFmtId="179" fontId="12" fillId="0" borderId="0" xfId="0" applyNumberFormat="1" applyFont="1">
      <alignment vertical="center"/>
    </xf>
    <xf numFmtId="176" fontId="12" fillId="0" borderId="12" xfId="0" applyNumberFormat="1" applyFont="1" applyBorder="1">
      <alignment vertical="center"/>
    </xf>
    <xf numFmtId="176" fontId="12" fillId="0" borderId="12" xfId="0" applyNumberFormat="1" applyFont="1" applyFill="1" applyBorder="1">
      <alignment vertical="center"/>
    </xf>
    <xf numFmtId="176" fontId="12" fillId="0" borderId="1" xfId="0" applyNumberFormat="1" applyFont="1" applyBorder="1">
      <alignment vertical="center"/>
    </xf>
    <xf numFmtId="0" fontId="12" fillId="0" borderId="12" xfId="0" applyFont="1" applyBorder="1" applyAlignment="1">
      <alignment horizontal="center" vertical="center"/>
    </xf>
    <xf numFmtId="0" fontId="12" fillId="0" borderId="0" xfId="0" applyFont="1" applyBorder="1">
      <alignment vertical="center"/>
    </xf>
    <xf numFmtId="0" fontId="4" fillId="0" borderId="12" xfId="0" applyFont="1" applyBorder="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16" fillId="0" borderId="4" xfId="0" applyFont="1" applyBorder="1" applyAlignment="1">
      <alignment vertical="center"/>
    </xf>
    <xf numFmtId="179" fontId="12" fillId="0" borderId="1" xfId="0" applyNumberFormat="1" applyFont="1" applyBorder="1">
      <alignment vertical="center"/>
    </xf>
    <xf numFmtId="176" fontId="12" fillId="0" borderId="19" xfId="0" applyNumberFormat="1" applyFont="1" applyBorder="1">
      <alignment vertical="center"/>
    </xf>
    <xf numFmtId="176" fontId="12" fillId="0" borderId="20" xfId="0" applyNumberFormat="1" applyFont="1" applyBorder="1">
      <alignment vertical="center"/>
    </xf>
    <xf numFmtId="0" fontId="19" fillId="0" borderId="0" xfId="0" applyFont="1">
      <alignment vertical="center"/>
    </xf>
    <xf numFmtId="0" fontId="20" fillId="0" borderId="0" xfId="0" applyFont="1">
      <alignment vertical="center"/>
    </xf>
    <xf numFmtId="0" fontId="21" fillId="0" borderId="12" xfId="0" applyFont="1" applyBorder="1">
      <alignment vertical="center"/>
    </xf>
    <xf numFmtId="0" fontId="21" fillId="4" borderId="13" xfId="0" applyFont="1" applyFill="1" applyBorder="1" applyAlignment="1">
      <alignment horizontal="center" vertical="center"/>
    </xf>
    <xf numFmtId="0" fontId="21" fillId="5" borderId="13" xfId="0" applyFont="1" applyFill="1" applyBorder="1" applyAlignment="1">
      <alignment horizontal="center" vertical="center"/>
    </xf>
    <xf numFmtId="0" fontId="21" fillId="0" borderId="13" xfId="0" applyFont="1" applyBorder="1" applyAlignment="1">
      <alignment horizontal="center" vertical="center"/>
    </xf>
    <xf numFmtId="0" fontId="21" fillId="0" borderId="8" xfId="0" applyFont="1" applyBorder="1" applyAlignment="1">
      <alignment horizontal="center" vertical="center"/>
    </xf>
    <xf numFmtId="0" fontId="21" fillId="0" borderId="21" xfId="0" applyFont="1" applyBorder="1" applyAlignment="1">
      <alignment horizontal="center" vertical="center"/>
    </xf>
    <xf numFmtId="0" fontId="21" fillId="4" borderId="22" xfId="0" applyFont="1" applyFill="1" applyBorder="1" applyAlignment="1">
      <alignment horizontal="center" vertical="center"/>
    </xf>
    <xf numFmtId="0" fontId="21" fillId="6" borderId="22" xfId="0" applyFont="1" applyFill="1" applyBorder="1" applyAlignment="1">
      <alignment horizontal="center" vertical="center"/>
    </xf>
    <xf numFmtId="0" fontId="22" fillId="5" borderId="23"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0" xfId="0" applyFont="1">
      <alignment vertical="center"/>
    </xf>
    <xf numFmtId="0" fontId="23" fillId="7" borderId="12" xfId="0" applyFont="1" applyFill="1" applyBorder="1" applyAlignment="1">
      <alignment horizontal="center" vertical="center"/>
    </xf>
    <xf numFmtId="0" fontId="21" fillId="7" borderId="12" xfId="0" applyFont="1" applyFill="1" applyBorder="1" applyAlignment="1">
      <alignment horizontal="center" vertical="center"/>
    </xf>
    <xf numFmtId="0" fontId="21" fillId="7" borderId="1" xfId="0" applyFont="1" applyFill="1" applyBorder="1" applyAlignment="1">
      <alignment horizontal="center" vertical="center"/>
    </xf>
    <xf numFmtId="0" fontId="24" fillId="0" borderId="18" xfId="0" applyFont="1" applyBorder="1" applyAlignment="1">
      <alignment horizontal="center" vertical="center"/>
    </xf>
    <xf numFmtId="0" fontId="24" fillId="4" borderId="3" xfId="0" applyFont="1" applyFill="1" applyBorder="1" applyAlignment="1">
      <alignment horizontal="center" vertical="center"/>
    </xf>
    <xf numFmtId="0" fontId="25" fillId="5" borderId="1" xfId="0" applyFont="1" applyFill="1" applyBorder="1" applyAlignment="1">
      <alignment horizontal="center" vertical="center"/>
    </xf>
    <xf numFmtId="0" fontId="24"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12" xfId="0" applyFont="1" applyBorder="1" applyAlignment="1">
      <alignment horizontal="center" vertical="center"/>
    </xf>
    <xf numFmtId="0" fontId="24" fillId="8" borderId="12" xfId="0" applyFont="1" applyFill="1" applyBorder="1" applyAlignment="1">
      <alignment horizontal="center" vertical="center"/>
    </xf>
    <xf numFmtId="0" fontId="25" fillId="5" borderId="12" xfId="0" applyFont="1" applyFill="1" applyBorder="1" applyAlignment="1">
      <alignment horizontal="center" vertical="center"/>
    </xf>
    <xf numFmtId="0" fontId="26" fillId="5" borderId="12" xfId="0" applyFont="1" applyFill="1" applyBorder="1" applyAlignment="1">
      <alignment horizontal="center" vertical="center"/>
    </xf>
    <xf numFmtId="0" fontId="23" fillId="7" borderId="24" xfId="0" applyFont="1" applyFill="1" applyBorder="1" applyAlignment="1">
      <alignment horizontal="center" vertical="center"/>
    </xf>
    <xf numFmtId="0" fontId="27" fillId="0" borderId="25" xfId="0" applyFont="1" applyBorder="1">
      <alignment vertical="center"/>
    </xf>
    <xf numFmtId="0" fontId="27" fillId="0" borderId="12" xfId="0" applyFont="1" applyBorder="1">
      <alignment vertical="center"/>
    </xf>
    <xf numFmtId="0" fontId="27" fillId="0" borderId="24" xfId="0" applyFont="1" applyBorder="1">
      <alignment vertical="center"/>
    </xf>
    <xf numFmtId="0" fontId="27" fillId="0" borderId="19" xfId="0" applyFont="1" applyBorder="1">
      <alignment vertical="center"/>
    </xf>
    <xf numFmtId="0" fontId="27" fillId="7" borderId="12" xfId="0" applyFont="1" applyFill="1" applyBorder="1" applyAlignment="1">
      <alignment horizontal="center" vertical="center"/>
    </xf>
    <xf numFmtId="0" fontId="27" fillId="7" borderId="1" xfId="0" applyFont="1" applyFill="1" applyBorder="1" applyAlignment="1">
      <alignment horizontal="center" vertical="center"/>
    </xf>
    <xf numFmtId="0" fontId="28" fillId="7" borderId="24" xfId="0" applyFont="1" applyFill="1" applyBorder="1" applyAlignment="1">
      <alignment horizontal="center" vertical="center"/>
    </xf>
    <xf numFmtId="176" fontId="27" fillId="0" borderId="25" xfId="0" applyNumberFormat="1" applyFont="1" applyBorder="1">
      <alignment vertical="center"/>
    </xf>
    <xf numFmtId="176" fontId="27" fillId="0" borderId="12" xfId="0" applyNumberFormat="1" applyFont="1" applyBorder="1">
      <alignment vertical="center"/>
    </xf>
    <xf numFmtId="176" fontId="27" fillId="0" borderId="24" xfId="0" applyNumberFormat="1" applyFont="1" applyBorder="1">
      <alignment vertical="center"/>
    </xf>
    <xf numFmtId="176" fontId="27" fillId="0" borderId="19" xfId="0" applyNumberFormat="1" applyFont="1" applyBorder="1">
      <alignment vertical="center"/>
    </xf>
    <xf numFmtId="0" fontId="24" fillId="0" borderId="28" xfId="0" applyFont="1" applyBorder="1" applyAlignment="1">
      <alignment horizontal="center" vertical="center"/>
    </xf>
    <xf numFmtId="0" fontId="26" fillId="10" borderId="12" xfId="0" applyFont="1" applyFill="1" applyBorder="1" applyAlignment="1">
      <alignment horizontal="center" vertical="center"/>
    </xf>
    <xf numFmtId="0" fontId="27" fillId="7" borderId="13" xfId="0" applyFont="1" applyFill="1" applyBorder="1" applyAlignment="1">
      <alignment horizontal="center" vertical="center"/>
    </xf>
    <xf numFmtId="0" fontId="27" fillId="7" borderId="24" xfId="0" applyFont="1" applyFill="1" applyBorder="1" applyAlignment="1">
      <alignment horizontal="center" vertical="center"/>
    </xf>
    <xf numFmtId="0" fontId="24" fillId="4" borderId="12" xfId="0" applyFont="1" applyFill="1" applyBorder="1" applyAlignment="1">
      <alignment horizontal="center" vertical="center"/>
    </xf>
    <xf numFmtId="0" fontId="24" fillId="0" borderId="1" xfId="0" applyFont="1" applyBorder="1" applyAlignment="1">
      <alignment horizontal="center" vertical="center"/>
    </xf>
    <xf numFmtId="0" fontId="24" fillId="0" borderId="22" xfId="0" applyFont="1" applyBorder="1" applyAlignment="1">
      <alignment horizontal="center" vertical="center"/>
    </xf>
    <xf numFmtId="0" fontId="21" fillId="7" borderId="28" xfId="0" applyFont="1" applyFill="1" applyBorder="1" applyAlignment="1">
      <alignment horizontal="center" vertical="center"/>
    </xf>
    <xf numFmtId="0" fontId="21" fillId="7" borderId="24" xfId="0" applyFont="1" applyFill="1" applyBorder="1" applyAlignment="1">
      <alignment horizontal="center" vertical="center"/>
    </xf>
    <xf numFmtId="0" fontId="23" fillId="7" borderId="24" xfId="0" applyFont="1" applyFill="1" applyBorder="1">
      <alignment vertical="center"/>
    </xf>
    <xf numFmtId="0" fontId="28" fillId="7" borderId="24" xfId="0" applyFont="1" applyFill="1" applyBorder="1">
      <alignment vertical="center"/>
    </xf>
    <xf numFmtId="0" fontId="26" fillId="10" borderId="1" xfId="0" applyFont="1" applyFill="1" applyBorder="1" applyAlignment="1">
      <alignment horizontal="center" vertical="center"/>
    </xf>
    <xf numFmtId="176" fontId="27" fillId="0" borderId="31" xfId="0" applyNumberFormat="1" applyFont="1" applyBorder="1">
      <alignment vertical="center"/>
    </xf>
    <xf numFmtId="176" fontId="27" fillId="0" borderId="13" xfId="0" applyNumberFormat="1" applyFont="1" applyBorder="1">
      <alignment vertical="center"/>
    </xf>
    <xf numFmtId="176" fontId="27" fillId="0" borderId="32" xfId="0" applyNumberFormat="1" applyFont="1" applyBorder="1">
      <alignment vertical="center"/>
    </xf>
    <xf numFmtId="0" fontId="29" fillId="5" borderId="12" xfId="0" applyFont="1" applyFill="1" applyBorder="1" applyAlignment="1">
      <alignment horizontal="center" vertical="center"/>
    </xf>
    <xf numFmtId="0" fontId="20" fillId="0" borderId="0" xfId="0" applyFont="1" applyAlignment="1">
      <alignment horizontal="center" vertical="center"/>
    </xf>
    <xf numFmtId="0" fontId="30" fillId="0" borderId="31" xfId="0" applyFont="1" applyBorder="1">
      <alignment vertical="center"/>
    </xf>
    <xf numFmtId="0" fontId="30" fillId="0" borderId="13" xfId="0" applyFont="1" applyBorder="1">
      <alignment vertical="center"/>
    </xf>
    <xf numFmtId="0" fontId="30" fillId="0" borderId="32" xfId="0" applyFont="1" applyBorder="1">
      <alignment vertical="center"/>
    </xf>
    <xf numFmtId="0" fontId="20" fillId="4" borderId="12" xfId="0" applyFont="1" applyFill="1" applyBorder="1" applyAlignment="1">
      <alignment horizontal="center" vertical="center"/>
    </xf>
    <xf numFmtId="0" fontId="31" fillId="0" borderId="0" xfId="0" applyFont="1" applyAlignment="1">
      <alignment horizontal="left" vertical="center"/>
    </xf>
    <xf numFmtId="0" fontId="20" fillId="10" borderId="12" xfId="0" applyFont="1" applyFill="1" applyBorder="1" applyAlignment="1">
      <alignment horizontal="center" vertical="center"/>
    </xf>
    <xf numFmtId="0" fontId="20" fillId="0" borderId="34" xfId="0" applyFont="1" applyBorder="1" applyAlignment="1">
      <alignment horizontal="center" vertical="center"/>
    </xf>
    <xf numFmtId="176" fontId="30" fillId="6" borderId="38" xfId="0" applyNumberFormat="1" applyFont="1" applyFill="1" applyBorder="1">
      <alignment vertical="center"/>
    </xf>
    <xf numFmtId="176" fontId="30" fillId="6" borderId="39" xfId="0" applyNumberFormat="1" applyFont="1" applyFill="1" applyBorder="1">
      <alignment vertical="center"/>
    </xf>
    <xf numFmtId="176" fontId="30" fillId="6" borderId="40" xfId="0" applyNumberFormat="1" applyFont="1" applyFill="1" applyBorder="1">
      <alignment vertical="center"/>
    </xf>
    <xf numFmtId="176" fontId="30" fillId="6" borderId="41" xfId="0" applyNumberFormat="1" applyFont="1" applyFill="1" applyBorder="1">
      <alignment vertical="center"/>
    </xf>
    <xf numFmtId="0" fontId="33" fillId="0" borderId="0" xfId="0" applyFont="1">
      <alignment vertical="center"/>
    </xf>
    <xf numFmtId="0" fontId="24" fillId="0" borderId="0" xfId="0" applyFont="1">
      <alignment vertical="center"/>
    </xf>
    <xf numFmtId="0" fontId="0" fillId="0" borderId="0" xfId="0" applyAlignment="1">
      <alignment horizontal="center" vertical="center"/>
    </xf>
    <xf numFmtId="0" fontId="30" fillId="0" borderId="0" xfId="0" applyFont="1" applyAlignment="1">
      <alignment horizontal="left" vertical="center" indent="1"/>
    </xf>
    <xf numFmtId="0" fontId="34" fillId="0" borderId="0" xfId="0" applyFont="1" applyAlignment="1">
      <alignment horizontal="center" vertical="center"/>
    </xf>
    <xf numFmtId="0" fontId="35" fillId="0" borderId="0" xfId="0" applyFo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7" fillId="0" borderId="0" xfId="0" applyFont="1">
      <alignment vertical="center"/>
    </xf>
    <xf numFmtId="0" fontId="35" fillId="0" borderId="0" xfId="0" applyFont="1" applyAlignment="1">
      <alignment horizontal="center" vertical="center"/>
    </xf>
    <xf numFmtId="0" fontId="31" fillId="0" borderId="0" xfId="0" applyFont="1">
      <alignment vertical="center"/>
    </xf>
    <xf numFmtId="0" fontId="38" fillId="0" borderId="0" xfId="0" applyFont="1" applyAlignment="1">
      <alignment horizontal="left" vertical="center"/>
    </xf>
    <xf numFmtId="0" fontId="38" fillId="0" borderId="0" xfId="0" applyFont="1">
      <alignment vertical="center"/>
    </xf>
    <xf numFmtId="0" fontId="21" fillId="0" borderId="0" xfId="0" applyFont="1" applyAlignment="1">
      <alignment horizontal="center" vertical="center"/>
    </xf>
    <xf numFmtId="0" fontId="27" fillId="0" borderId="17" xfId="0" applyFont="1" applyBorder="1">
      <alignment vertical="center"/>
    </xf>
    <xf numFmtId="176" fontId="27" fillId="0" borderId="17" xfId="0" applyNumberFormat="1" applyFont="1" applyBorder="1">
      <alignment vertical="center"/>
    </xf>
    <xf numFmtId="0" fontId="27" fillId="11" borderId="25" xfId="0" applyFont="1" applyFill="1" applyBorder="1">
      <alignment vertical="center"/>
    </xf>
    <xf numFmtId="0" fontId="27" fillId="11" borderId="12" xfId="0" applyFont="1" applyFill="1" applyBorder="1">
      <alignment vertical="center"/>
    </xf>
    <xf numFmtId="0" fontId="27" fillId="11" borderId="17" xfId="0" applyFont="1" applyFill="1" applyBorder="1">
      <alignment vertical="center"/>
    </xf>
    <xf numFmtId="0" fontId="27" fillId="11" borderId="24" xfId="0" applyFont="1" applyFill="1" applyBorder="1">
      <alignment vertical="center"/>
    </xf>
    <xf numFmtId="0" fontId="27" fillId="11" borderId="19" xfId="0" applyFont="1" applyFill="1" applyBorder="1">
      <alignment vertical="center"/>
    </xf>
    <xf numFmtId="176" fontId="27" fillId="11" borderId="25" xfId="0" applyNumberFormat="1" applyFont="1" applyFill="1" applyBorder="1">
      <alignment vertical="center"/>
    </xf>
    <xf numFmtId="176" fontId="27" fillId="11" borderId="12" xfId="0" applyNumberFormat="1" applyFont="1" applyFill="1" applyBorder="1">
      <alignment vertical="center"/>
    </xf>
    <xf numFmtId="176" fontId="27" fillId="11" borderId="17" xfId="0" applyNumberFormat="1" applyFont="1" applyFill="1" applyBorder="1">
      <alignment vertical="center"/>
    </xf>
    <xf numFmtId="176" fontId="27" fillId="11" borderId="24" xfId="0" applyNumberFormat="1" applyFont="1" applyFill="1" applyBorder="1">
      <alignment vertical="center"/>
    </xf>
    <xf numFmtId="176" fontId="27" fillId="11" borderId="19" xfId="0" applyNumberFormat="1" applyFont="1" applyFill="1" applyBorder="1">
      <alignment vertical="center"/>
    </xf>
    <xf numFmtId="0" fontId="27" fillId="11" borderId="33" xfId="0" applyFont="1" applyFill="1" applyBorder="1">
      <alignment vertical="center"/>
    </xf>
    <xf numFmtId="176" fontId="27" fillId="11" borderId="33" xfId="0" applyNumberFormat="1" applyFont="1" applyFill="1" applyBorder="1">
      <alignment vertical="center"/>
    </xf>
    <xf numFmtId="0" fontId="42" fillId="0" borderId="0" xfId="0" applyFont="1" applyAlignment="1" applyProtection="1">
      <alignment horizontal="center" vertical="center"/>
      <protection locked="0"/>
    </xf>
    <xf numFmtId="0" fontId="44" fillId="3" borderId="12" xfId="0" applyFont="1" applyFill="1" applyBorder="1" applyProtection="1">
      <alignment vertical="center"/>
      <protection locked="0"/>
    </xf>
    <xf numFmtId="0" fontId="44" fillId="3" borderId="1" xfId="0" applyFont="1" applyFill="1" applyBorder="1" applyProtection="1">
      <alignment vertical="center"/>
      <protection locked="0"/>
    </xf>
    <xf numFmtId="0" fontId="46" fillId="9" borderId="20" xfId="0" applyFont="1" applyFill="1" applyBorder="1" applyAlignment="1" applyProtection="1">
      <alignment horizontal="center" vertical="center"/>
      <protection locked="0"/>
    </xf>
    <xf numFmtId="0" fontId="46" fillId="4" borderId="3"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protection locked="0"/>
    </xf>
    <xf numFmtId="0" fontId="46" fillId="9" borderId="26" xfId="0" applyFont="1" applyFill="1" applyBorder="1" applyAlignment="1" applyProtection="1">
      <alignment horizontal="center" vertical="center"/>
      <protection locked="0"/>
    </xf>
    <xf numFmtId="0" fontId="46" fillId="9" borderId="27" xfId="0" applyFont="1" applyFill="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4" borderId="12" xfId="0" applyFont="1" applyFill="1" applyBorder="1" applyAlignment="1" applyProtection="1">
      <alignment horizontal="center" vertical="center"/>
      <protection locked="0"/>
    </xf>
    <xf numFmtId="0" fontId="46" fillId="5" borderId="12" xfId="0" applyFont="1" applyFill="1" applyBorder="1" applyAlignment="1" applyProtection="1">
      <alignment horizontal="center" vertical="center"/>
      <protection locked="0"/>
    </xf>
    <xf numFmtId="0" fontId="46" fillId="9" borderId="12" xfId="0" applyFont="1" applyFill="1" applyBorder="1" applyAlignment="1" applyProtection="1">
      <alignment horizontal="center" vertical="center"/>
      <protection locked="0"/>
    </xf>
    <xf numFmtId="0" fontId="46" fillId="9" borderId="13" xfId="0" applyFont="1" applyFill="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9" borderId="1" xfId="0" applyFont="1" applyFill="1" applyBorder="1" applyAlignment="1" applyProtection="1">
      <alignment horizontal="center" vertical="center"/>
      <protection locked="0"/>
    </xf>
    <xf numFmtId="0" fontId="46" fillId="9" borderId="29" xfId="0" applyFont="1" applyFill="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27" xfId="0" applyFont="1" applyBorder="1" applyAlignment="1" applyProtection="1">
      <alignment horizontal="center" vertical="center"/>
      <protection locked="0"/>
    </xf>
    <xf numFmtId="0" fontId="46" fillId="0" borderId="26" xfId="0" applyFont="1" applyBorder="1" applyAlignment="1" applyProtection="1">
      <alignment horizontal="center" vertical="center"/>
      <protection locked="0"/>
    </xf>
    <xf numFmtId="0" fontId="46" fillId="9" borderId="30" xfId="0" applyFont="1" applyFill="1" applyBorder="1" applyAlignment="1" applyProtection="1">
      <alignment horizontal="center" vertical="center"/>
      <protection locked="0"/>
    </xf>
    <xf numFmtId="0" fontId="48" fillId="0" borderId="0" xfId="0" applyFont="1" applyAlignment="1">
      <alignment horizontal="center" vertical="center"/>
    </xf>
    <xf numFmtId="0" fontId="48" fillId="0" borderId="0" xfId="0" applyFont="1">
      <alignment vertical="center"/>
    </xf>
    <xf numFmtId="0" fontId="49" fillId="0" borderId="0" xfId="0" applyFont="1">
      <alignment vertical="center"/>
    </xf>
    <xf numFmtId="0" fontId="2" fillId="0" borderId="0" xfId="0" applyFont="1">
      <alignment vertical="center"/>
    </xf>
    <xf numFmtId="0" fontId="50" fillId="0" borderId="0" xfId="0" applyFont="1">
      <alignment vertical="center"/>
    </xf>
    <xf numFmtId="0" fontId="51"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lignment vertical="center"/>
    </xf>
    <xf numFmtId="0" fontId="50" fillId="0" borderId="7" xfId="0" applyFont="1" applyBorder="1" applyAlignment="1">
      <alignment horizontal="righ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0" fillId="0" borderId="0" xfId="0" applyFont="1" applyAlignment="1"/>
    <xf numFmtId="0" fontId="25" fillId="5" borderId="33" xfId="0" applyFont="1" applyFill="1" applyBorder="1" applyAlignment="1">
      <alignment horizontal="center" vertical="center"/>
    </xf>
    <xf numFmtId="0" fontId="24" fillId="0" borderId="3" xfId="0" applyFont="1" applyBorder="1" applyAlignment="1">
      <alignment horizontal="center" vertical="center"/>
    </xf>
    <xf numFmtId="0" fontId="26" fillId="10" borderId="28" xfId="0" applyFont="1" applyFill="1" applyBorder="1" applyAlignment="1">
      <alignment horizontal="center" vertical="center"/>
    </xf>
    <xf numFmtId="0" fontId="21" fillId="7" borderId="3" xfId="0" applyFont="1" applyFill="1" applyBorder="1" applyAlignment="1">
      <alignment horizontal="center" vertical="center"/>
    </xf>
    <xf numFmtId="0" fontId="27" fillId="7" borderId="3" xfId="0" applyFont="1" applyFill="1" applyBorder="1" applyAlignment="1">
      <alignment horizontal="center" vertical="center"/>
    </xf>
    <xf numFmtId="0" fontId="26" fillId="5" borderId="2" xfId="0" applyFont="1" applyFill="1" applyBorder="1" applyAlignment="1">
      <alignment horizontal="center" vertical="center"/>
    </xf>
    <xf numFmtId="0" fontId="24" fillId="0" borderId="10" xfId="0" applyFont="1" applyBorder="1" applyAlignment="1">
      <alignment horizontal="center" vertical="center"/>
    </xf>
    <xf numFmtId="0" fontId="24" fillId="0" borderId="47" xfId="0" applyFont="1" applyBorder="1" applyAlignment="1">
      <alignment horizontal="center" vertical="center"/>
    </xf>
    <xf numFmtId="0" fontId="24" fillId="0" borderId="6" xfId="0" applyFont="1" applyBorder="1" applyAlignment="1">
      <alignment horizontal="center" vertical="center"/>
    </xf>
    <xf numFmtId="0" fontId="46" fillId="5" borderId="33" xfId="0" applyFont="1" applyFill="1" applyBorder="1" applyAlignment="1" applyProtection="1">
      <alignment horizontal="center" vertical="center"/>
      <protection locked="0"/>
    </xf>
    <xf numFmtId="0" fontId="46" fillId="9" borderId="45" xfId="0" applyFont="1" applyFill="1" applyBorder="1" applyAlignment="1" applyProtection="1">
      <alignment horizontal="center" vertical="center"/>
      <protection locked="0"/>
    </xf>
    <xf numFmtId="0" fontId="46" fillId="9" borderId="46" xfId="0" applyFont="1" applyFill="1" applyBorder="1" applyAlignment="1" applyProtection="1">
      <alignment horizontal="center" vertical="center"/>
      <protection locked="0"/>
    </xf>
    <xf numFmtId="0" fontId="46" fillId="9" borderId="3"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46" fillId="9" borderId="25"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1" fillId="0" borderId="1" xfId="0" applyFont="1" applyBorder="1" applyAlignment="1">
      <alignment horizontal="left" vertical="center"/>
    </xf>
    <xf numFmtId="0" fontId="41" fillId="0" borderId="2" xfId="0" applyFont="1" applyBorder="1" applyAlignment="1">
      <alignment horizontal="left" vertical="center"/>
    </xf>
    <xf numFmtId="0" fontId="41" fillId="0" borderId="3" xfId="0" applyFont="1" applyBorder="1" applyAlignment="1">
      <alignment horizontal="left" vertical="center"/>
    </xf>
    <xf numFmtId="0" fontId="4" fillId="0" borderId="10" xfId="0" applyFont="1" applyBorder="1" applyAlignment="1">
      <alignment vertical="center" wrapText="1"/>
    </xf>
    <xf numFmtId="0" fontId="4" fillId="0" borderId="4" xfId="0" applyFont="1" applyBorder="1" applyAlignment="1">
      <alignment vertical="center" wrapText="1"/>
    </xf>
    <xf numFmtId="0" fontId="41"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7" xfId="0" applyFont="1" applyBorder="1" applyAlignment="1">
      <alignment horizontal="center" vertical="center"/>
    </xf>
    <xf numFmtId="0" fontId="7" fillId="0" borderId="0"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6" fillId="0" borderId="2" xfId="0" applyFont="1" applyBorder="1" applyAlignment="1">
      <alignment horizontal="right" vertical="center"/>
    </xf>
    <xf numFmtId="49" fontId="47" fillId="0" borderId="2" xfId="0" applyNumberFormat="1" applyFont="1" applyBorder="1" applyAlignment="1">
      <alignment horizontal="center" vertical="center"/>
    </xf>
    <xf numFmtId="0" fontId="6" fillId="0" borderId="3" xfId="0" applyFont="1" applyBorder="1" applyAlignment="1">
      <alignment horizontal="righ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182" fontId="41" fillId="0" borderId="1" xfId="0" applyNumberFormat="1" applyFont="1" applyBorder="1" applyAlignment="1">
      <alignment horizontal="center" vertical="center"/>
    </xf>
    <xf numFmtId="182" fontId="41" fillId="0" borderId="2" xfId="0" applyNumberFormat="1" applyFont="1" applyBorder="1" applyAlignment="1">
      <alignment horizontal="center" vertical="center"/>
    </xf>
    <xf numFmtId="182" fontId="41" fillId="0" borderId="3" xfId="0" applyNumberFormat="1" applyFont="1" applyBorder="1" applyAlignment="1">
      <alignment horizontal="center" vertical="center"/>
    </xf>
    <xf numFmtId="0" fontId="40" fillId="0" borderId="0" xfId="0" applyFont="1" applyBorder="1" applyAlignment="1">
      <alignment horizontal="center" vertical="center"/>
    </xf>
    <xf numFmtId="0" fontId="41" fillId="0" borderId="7" xfId="0" applyFont="1" applyBorder="1" applyAlignment="1">
      <alignment horizontal="center" vertical="center" shrinkToFit="1"/>
    </xf>
    <xf numFmtId="0" fontId="4" fillId="0" borderId="5" xfId="0" applyFont="1" applyBorder="1" applyAlignment="1">
      <alignment vertical="center" wrapText="1"/>
    </xf>
    <xf numFmtId="0" fontId="4" fillId="0" borderId="0" xfId="0" applyFont="1" applyBorder="1" applyAlignment="1">
      <alignment vertical="center" wrapText="1"/>
    </xf>
    <xf numFmtId="0" fontId="41" fillId="0" borderId="0" xfId="0" applyFont="1" applyBorder="1" applyAlignment="1">
      <alignment horizontal="left" vertical="center" wrapText="1"/>
    </xf>
    <xf numFmtId="0" fontId="41" fillId="0" borderId="3" xfId="0" applyFont="1" applyBorder="1" applyAlignment="1">
      <alignment horizontal="center" vertical="center"/>
    </xf>
    <xf numFmtId="0" fontId="6" fillId="0" borderId="12" xfId="0" applyFont="1" applyBorder="1" applyAlignment="1">
      <alignment horizontal="center" vertical="center"/>
    </xf>
    <xf numFmtId="0" fontId="47" fillId="0" borderId="12" xfId="0" applyFont="1" applyBorder="1" applyAlignment="1">
      <alignment horizontal="left" vertical="center"/>
    </xf>
    <xf numFmtId="0" fontId="41" fillId="0" borderId="12" xfId="0" applyFont="1" applyBorder="1" applyAlignment="1">
      <alignment horizontal="left" vertical="center"/>
    </xf>
    <xf numFmtId="0" fontId="4" fillId="0" borderId="12" xfId="0" applyFont="1" applyBorder="1" applyAlignment="1">
      <alignment horizontal="center" vertical="center"/>
    </xf>
    <xf numFmtId="0" fontId="47" fillId="0" borderId="12" xfId="0" applyFont="1" applyBorder="1" applyAlignment="1">
      <alignment horizontal="center" vertical="center"/>
    </xf>
    <xf numFmtId="0" fontId="47" fillId="0" borderId="1" xfId="0" applyFont="1" applyBorder="1" applyAlignment="1">
      <alignment horizontal="center" vertical="center"/>
    </xf>
    <xf numFmtId="49" fontId="41"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180" fontId="41" fillId="0" borderId="12" xfId="0" applyNumberFormat="1" applyFont="1" applyBorder="1" applyAlignment="1">
      <alignment horizontal="center" vertical="center"/>
    </xf>
    <xf numFmtId="0" fontId="4" fillId="0" borderId="12"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7" fillId="0" borderId="1" xfId="0" applyFont="1" applyBorder="1" applyAlignment="1">
      <alignment horizontal="left" vertical="center"/>
    </xf>
    <xf numFmtId="0" fontId="47" fillId="0" borderId="2" xfId="0" applyFont="1" applyBorder="1" applyAlignment="1">
      <alignment horizontal="left" vertical="center"/>
    </xf>
    <xf numFmtId="0" fontId="47" fillId="0" borderId="3" xfId="0" applyFont="1" applyBorder="1" applyAlignment="1">
      <alignment horizontal="left" vertical="center"/>
    </xf>
    <xf numFmtId="0" fontId="41" fillId="0" borderId="4"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81" fontId="41" fillId="0" borderId="1" xfId="0" applyNumberFormat="1" applyFont="1" applyBorder="1" applyAlignment="1">
      <alignment horizontal="center" vertical="center"/>
    </xf>
    <xf numFmtId="181" fontId="41" fillId="0" borderId="2" xfId="0" applyNumberFormat="1" applyFont="1" applyBorder="1" applyAlignment="1">
      <alignment horizontal="center" vertical="center"/>
    </xf>
    <xf numFmtId="0" fontId="9" fillId="0" borderId="1" xfId="0" applyFont="1" applyBorder="1" applyAlignment="1">
      <alignment horizontal="right" vertical="center" shrinkToFit="1"/>
    </xf>
    <xf numFmtId="0" fontId="9" fillId="0" borderId="2" xfId="0" applyFont="1" applyBorder="1" applyAlignment="1">
      <alignment horizontal="right" vertical="center" shrinkToFit="1"/>
    </xf>
    <xf numFmtId="0" fontId="9" fillId="0" borderId="3" xfId="0" applyFont="1" applyBorder="1" applyAlignment="1">
      <alignment horizontal="right" vertical="center" shrinkToFit="1"/>
    </xf>
    <xf numFmtId="0" fontId="9" fillId="0" borderId="1" xfId="0" applyFont="1" applyBorder="1" applyAlignment="1">
      <alignment horizontal="center" vertical="center"/>
    </xf>
    <xf numFmtId="180" fontId="4" fillId="0" borderId="12" xfId="0" applyNumberFormat="1"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1" fillId="0" borderId="2" xfId="0" applyFont="1" applyFill="1" applyBorder="1" applyAlignment="1">
      <alignment horizontal="center" vertical="center"/>
    </xf>
    <xf numFmtId="0" fontId="9" fillId="0" borderId="0" xfId="0" applyFont="1" applyBorder="1" applyAlignment="1">
      <alignment horizontal="left" vertical="center" wrapText="1"/>
    </xf>
    <xf numFmtId="0" fontId="2" fillId="0" borderId="2" xfId="0" applyFont="1" applyBorder="1">
      <alignment vertical="center"/>
    </xf>
    <xf numFmtId="0" fontId="48" fillId="0" borderId="0" xfId="0" applyFont="1" applyAlignment="1">
      <alignment horizontal="right" vertical="center"/>
    </xf>
    <xf numFmtId="0" fontId="48" fillId="0" borderId="0" xfId="0" applyFont="1" applyAlignment="1">
      <alignment horizontal="left" vertical="center"/>
    </xf>
    <xf numFmtId="0" fontId="2" fillId="0" borderId="4" xfId="0" applyFont="1" applyBorder="1" applyAlignment="1">
      <alignment horizontal="center" vertical="center"/>
    </xf>
    <xf numFmtId="0" fontId="52" fillId="0" borderId="4" xfId="0" applyFont="1" applyBorder="1">
      <alignment vertical="center"/>
    </xf>
    <xf numFmtId="0" fontId="52" fillId="0" borderId="2" xfId="0" applyFont="1" applyBorder="1">
      <alignment vertical="center"/>
    </xf>
    <xf numFmtId="0" fontId="2" fillId="0" borderId="0" xfId="0" applyFont="1">
      <alignment vertical="center"/>
    </xf>
    <xf numFmtId="0" fontId="4" fillId="0" borderId="0" xfId="0" applyFont="1">
      <alignment vertical="center"/>
    </xf>
    <xf numFmtId="0" fontId="4" fillId="0" borderId="7" xfId="0" applyFont="1" applyBorder="1">
      <alignment vertical="center"/>
    </xf>
    <xf numFmtId="0" fontId="12" fillId="0" borderId="12" xfId="0" applyFont="1" applyBorder="1" applyAlignment="1">
      <alignment horizontal="center" vertical="center"/>
    </xf>
    <xf numFmtId="0" fontId="39" fillId="0" borderId="4" xfId="0" applyFont="1" applyBorder="1" applyAlignment="1">
      <alignment horizontal="right" vertical="center"/>
    </xf>
    <xf numFmtId="0" fontId="39" fillId="0" borderId="4" xfId="0" applyFont="1" applyBorder="1" applyAlignment="1">
      <alignment horizontal="left" vertical="center"/>
    </xf>
    <xf numFmtId="0" fontId="43" fillId="0" borderId="4" xfId="0" applyFont="1" applyBorder="1" applyAlignment="1" applyProtection="1">
      <alignment horizontal="left" vertical="center"/>
      <protection locked="0"/>
    </xf>
    <xf numFmtId="0" fontId="18" fillId="0" borderId="4" xfId="0" applyFont="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0" fillId="0" borderId="0" xfId="0" applyFont="1" applyAlignment="1"/>
    <xf numFmtId="0" fontId="20" fillId="0" borderId="4" xfId="0" applyFont="1" applyBorder="1" applyAlignment="1"/>
    <xf numFmtId="0" fontId="45" fillId="0" borderId="0" xfId="0" applyFont="1" applyAlignment="1" applyProtection="1">
      <protection locked="0"/>
    </xf>
    <xf numFmtId="0" fontId="45" fillId="0" borderId="4" xfId="0" applyFont="1" applyBorder="1" applyAlignment="1" applyProtection="1">
      <protection locked="0"/>
    </xf>
    <xf numFmtId="0" fontId="20" fillId="0" borderId="0" xfId="0" applyFont="1">
      <alignment vertical="center"/>
    </xf>
    <xf numFmtId="0" fontId="33" fillId="0" borderId="0" xfId="0" applyFont="1" applyAlignment="1">
      <alignment horizontal="center"/>
    </xf>
    <xf numFmtId="0" fontId="30" fillId="0" borderId="0" xfId="0" applyFont="1">
      <alignment vertical="center"/>
    </xf>
    <xf numFmtId="0" fontId="45" fillId="0" borderId="42" xfId="0" applyFont="1" applyBorder="1" applyProtection="1">
      <alignment vertical="center"/>
      <protection locked="0"/>
    </xf>
    <xf numFmtId="0" fontId="45" fillId="0" borderId="43" xfId="0" applyFont="1" applyBorder="1" applyProtection="1">
      <alignment vertical="center"/>
      <protection locked="0"/>
    </xf>
    <xf numFmtId="0" fontId="45" fillId="0" borderId="44" xfId="0" applyFont="1" applyBorder="1" applyProtection="1">
      <alignment vertical="center"/>
      <protection locked="0"/>
    </xf>
    <xf numFmtId="0" fontId="21" fillId="0" borderId="1" xfId="0" applyFont="1" applyBorder="1" applyAlignment="1">
      <alignment horizontal="center" vertical="center"/>
    </xf>
    <xf numFmtId="0" fontId="32" fillId="0" borderId="35" xfId="0" applyFont="1" applyBorder="1">
      <alignment vertical="center"/>
    </xf>
    <xf numFmtId="0" fontId="32" fillId="0" borderId="36" xfId="0" applyFont="1" applyBorder="1">
      <alignment vertical="center"/>
    </xf>
    <xf numFmtId="0" fontId="32" fillId="0" borderId="37" xfId="0" applyFont="1" applyBorder="1">
      <alignment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123825</xdr:colOff>
      <xdr:row>1</xdr:row>
      <xdr:rowOff>85725</xdr:rowOff>
    </xdr:from>
    <xdr:to>
      <xdr:col>47</xdr:col>
      <xdr:colOff>85725</xdr:colOff>
      <xdr:row>4</xdr:row>
      <xdr:rowOff>104775</xdr:rowOff>
    </xdr:to>
    <xdr:sp macro="" textlink="">
      <xdr:nvSpPr>
        <xdr:cNvPr id="2" name="吹き出し: 四角形 1">
          <a:extLst>
            <a:ext uri="{FF2B5EF4-FFF2-40B4-BE49-F238E27FC236}">
              <a16:creationId xmlns:a16="http://schemas.microsoft.com/office/drawing/2014/main" id="{1B2FE9C3-F297-4B45-A4DD-B8CFB143ABD3}"/>
            </a:ext>
          </a:extLst>
        </xdr:cNvPr>
        <xdr:cNvSpPr/>
      </xdr:nvSpPr>
      <xdr:spPr>
        <a:xfrm>
          <a:off x="3990975" y="390525"/>
          <a:ext cx="2705100" cy="628650"/>
        </a:xfrm>
        <a:prstGeom prst="wedgeRectCallout">
          <a:avLst>
            <a:gd name="adj1" fmla="val -63790"/>
            <a:gd name="adj2" fmla="val 123106"/>
          </a:avLst>
        </a:prstGeom>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nchorCtr="0"/>
        <a:lstStyle/>
        <a:p>
          <a:pPr algn="l"/>
          <a:r>
            <a:rPr kumimoji="1" lang="ja-JP" altLang="en-US" sz="900"/>
            <a:t>「利用児童数実績表」の右側太枠の人数を記入</a:t>
          </a:r>
          <a:endParaRPr kumimoji="1" lang="en-US" altLang="ja-JP" sz="900"/>
        </a:p>
        <a:p>
          <a:pPr algn="l"/>
          <a:r>
            <a:rPr kumimoji="1" lang="en-US" altLang="ja-JP" sz="900"/>
            <a:t>※</a:t>
          </a:r>
          <a:r>
            <a:rPr kumimoji="1" lang="ja-JP" altLang="en-US" sz="900"/>
            <a:t>毎月報告している入所児童数を確認のうえ，正確に記載すること。</a:t>
          </a:r>
          <a:endParaRPr kumimoji="1" lang="en-US" altLang="ja-JP" sz="900"/>
        </a:p>
        <a:p>
          <a:pPr algn="l"/>
          <a:endParaRPr kumimoji="1" lang="ja-JP" altLang="en-US" sz="900"/>
        </a:p>
      </xdr:txBody>
    </xdr:sp>
    <xdr:clientData/>
  </xdr:twoCellAnchor>
  <xdr:twoCellAnchor>
    <xdr:from>
      <xdr:col>10</xdr:col>
      <xdr:colOff>0</xdr:colOff>
      <xdr:row>8</xdr:row>
      <xdr:rowOff>171449</xdr:rowOff>
    </xdr:from>
    <xdr:to>
      <xdr:col>18</xdr:col>
      <xdr:colOff>123825</xdr:colOff>
      <xdr:row>11</xdr:row>
      <xdr:rowOff>9524</xdr:rowOff>
    </xdr:to>
    <xdr:sp macro="" textlink="">
      <xdr:nvSpPr>
        <xdr:cNvPr id="3" name="吹き出し: 四角形 2">
          <a:extLst>
            <a:ext uri="{FF2B5EF4-FFF2-40B4-BE49-F238E27FC236}">
              <a16:creationId xmlns:a16="http://schemas.microsoft.com/office/drawing/2014/main" id="{2FC11127-B43B-42AB-AC10-1BB479C9462D}"/>
            </a:ext>
          </a:extLst>
        </xdr:cNvPr>
        <xdr:cNvSpPr/>
      </xdr:nvSpPr>
      <xdr:spPr>
        <a:xfrm>
          <a:off x="1295400" y="2171699"/>
          <a:ext cx="1266825" cy="485775"/>
        </a:xfrm>
        <a:prstGeom prst="wedgeRectCallout">
          <a:avLst>
            <a:gd name="adj1" fmla="val -93113"/>
            <a:gd name="adj2" fmla="val 142154"/>
          </a:avLst>
        </a:prstGeom>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nchorCtr="0"/>
        <a:lstStyle/>
        <a:p>
          <a:pPr algn="l"/>
          <a:r>
            <a:rPr kumimoji="1" lang="ja-JP" altLang="en-US" sz="900"/>
            <a:t>運営規定に記載されている時間を記入</a:t>
          </a:r>
          <a:endParaRPr kumimoji="1" lang="en-US" altLang="ja-JP" sz="900"/>
        </a:p>
      </xdr:txBody>
    </xdr:sp>
    <xdr:clientData/>
  </xdr:twoCellAnchor>
  <xdr:twoCellAnchor>
    <xdr:from>
      <xdr:col>30</xdr:col>
      <xdr:colOff>66675</xdr:colOff>
      <xdr:row>8</xdr:row>
      <xdr:rowOff>295275</xdr:rowOff>
    </xdr:from>
    <xdr:to>
      <xdr:col>44</xdr:col>
      <xdr:colOff>76200</xdr:colOff>
      <xdr:row>11</xdr:row>
      <xdr:rowOff>133350</xdr:rowOff>
    </xdr:to>
    <xdr:sp macro="" textlink="">
      <xdr:nvSpPr>
        <xdr:cNvPr id="4" name="吹き出し: 四角形 3">
          <a:extLst>
            <a:ext uri="{FF2B5EF4-FFF2-40B4-BE49-F238E27FC236}">
              <a16:creationId xmlns:a16="http://schemas.microsoft.com/office/drawing/2014/main" id="{6DE4E63D-23A0-4E47-AB80-3DFDC53989F3}"/>
            </a:ext>
          </a:extLst>
        </xdr:cNvPr>
        <xdr:cNvSpPr/>
      </xdr:nvSpPr>
      <xdr:spPr>
        <a:xfrm>
          <a:off x="4219575" y="2295525"/>
          <a:ext cx="2009775" cy="485775"/>
        </a:xfrm>
        <a:prstGeom prst="wedgeRectCallout">
          <a:avLst>
            <a:gd name="adj1" fmla="val -84108"/>
            <a:gd name="adj2" fmla="val 230388"/>
          </a:avLst>
        </a:prstGeom>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nchorCtr="0"/>
        <a:lstStyle/>
        <a:p>
          <a:pPr algn="l"/>
          <a:r>
            <a:rPr kumimoji="1" lang="ja-JP" altLang="en-US" sz="900"/>
            <a:t>事業計画書と日数が異なる場合は必ずその理由を別紙に記載してください。</a:t>
          </a:r>
          <a:endParaRPr kumimoji="1" lang="en-US" altLang="ja-JP" sz="900"/>
        </a:p>
      </xdr:txBody>
    </xdr:sp>
    <xdr:clientData/>
  </xdr:twoCellAnchor>
  <xdr:twoCellAnchor>
    <xdr:from>
      <xdr:col>6</xdr:col>
      <xdr:colOff>38100</xdr:colOff>
      <xdr:row>14</xdr:row>
      <xdr:rowOff>19050</xdr:rowOff>
    </xdr:from>
    <xdr:to>
      <xdr:col>47</xdr:col>
      <xdr:colOff>85725</xdr:colOff>
      <xdr:row>14</xdr:row>
      <xdr:rowOff>266700</xdr:rowOff>
    </xdr:to>
    <xdr:sp macro="" textlink="">
      <xdr:nvSpPr>
        <xdr:cNvPr id="5" name="正方形/長方形 4">
          <a:extLst>
            <a:ext uri="{FF2B5EF4-FFF2-40B4-BE49-F238E27FC236}">
              <a16:creationId xmlns:a16="http://schemas.microsoft.com/office/drawing/2014/main" id="{A7D17ED1-FFEC-49BB-8020-2BC4E34BA9B3}"/>
            </a:ext>
          </a:extLst>
        </xdr:cNvPr>
        <xdr:cNvSpPr/>
      </xdr:nvSpPr>
      <xdr:spPr>
        <a:xfrm>
          <a:off x="762000" y="3552825"/>
          <a:ext cx="5934075" cy="247650"/>
        </a:xfrm>
        <a:prstGeom prst="rect">
          <a:avLst/>
        </a:prstGeom>
        <a:noFill/>
        <a:ln w="285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9525</xdr:colOff>
      <xdr:row>18</xdr:row>
      <xdr:rowOff>104775</xdr:rowOff>
    </xdr:from>
    <xdr:to>
      <xdr:col>39</xdr:col>
      <xdr:colOff>104775</xdr:colOff>
      <xdr:row>22</xdr:row>
      <xdr:rowOff>95250</xdr:rowOff>
    </xdr:to>
    <xdr:sp macro="" textlink="">
      <xdr:nvSpPr>
        <xdr:cNvPr id="6" name="吹き出し: 四角形 5">
          <a:extLst>
            <a:ext uri="{FF2B5EF4-FFF2-40B4-BE49-F238E27FC236}">
              <a16:creationId xmlns:a16="http://schemas.microsoft.com/office/drawing/2014/main" id="{44E91183-2282-4482-AE30-BB9A3B8CC623}"/>
            </a:ext>
          </a:extLst>
        </xdr:cNvPr>
        <xdr:cNvSpPr/>
      </xdr:nvSpPr>
      <xdr:spPr>
        <a:xfrm>
          <a:off x="3305175" y="4591050"/>
          <a:ext cx="2238375" cy="800100"/>
        </a:xfrm>
        <a:prstGeom prst="wedgeRectCallout">
          <a:avLst>
            <a:gd name="adj1" fmla="val -73662"/>
            <a:gd name="adj2" fmla="val -101403"/>
          </a:avLst>
        </a:prstGeom>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nchorCtr="0"/>
        <a:lstStyle/>
        <a:p>
          <a:pPr algn="l"/>
          <a:r>
            <a:rPr kumimoji="1" lang="ja-JP" altLang="en-US" sz="900"/>
            <a:t>「日曜・祝日」の開設日は次の要件を全て満たすもの。</a:t>
          </a:r>
          <a:endParaRPr kumimoji="1" lang="en-US" altLang="ja-JP" sz="900"/>
        </a:p>
        <a:p>
          <a:pPr algn="l"/>
          <a:r>
            <a:rPr kumimoji="1" lang="ja-JP" altLang="en-US" sz="900"/>
            <a:t>①全入所児童が対象であること</a:t>
          </a:r>
          <a:endParaRPr kumimoji="1" lang="en-US" altLang="ja-JP" sz="900"/>
        </a:p>
        <a:p>
          <a:pPr algn="l"/>
          <a:r>
            <a:rPr kumimoji="1" lang="ja-JP" altLang="en-US" sz="900"/>
            <a:t>②開所時間が８時間以上であること</a:t>
          </a:r>
          <a:endParaRPr kumimoji="1" lang="en-US" altLang="ja-JP" sz="900"/>
        </a:p>
      </xdr:txBody>
    </xdr:sp>
    <xdr:clientData/>
  </xdr:twoCellAnchor>
  <xdr:twoCellAnchor>
    <xdr:from>
      <xdr:col>8</xdr:col>
      <xdr:colOff>114300</xdr:colOff>
      <xdr:row>19</xdr:row>
      <xdr:rowOff>0</xdr:rowOff>
    </xdr:from>
    <xdr:to>
      <xdr:col>17</xdr:col>
      <xdr:colOff>57150</xdr:colOff>
      <xdr:row>21</xdr:row>
      <xdr:rowOff>133350</xdr:rowOff>
    </xdr:to>
    <xdr:sp macro="" textlink="">
      <xdr:nvSpPr>
        <xdr:cNvPr id="7" name="吹き出し: 四角形 6">
          <a:extLst>
            <a:ext uri="{FF2B5EF4-FFF2-40B4-BE49-F238E27FC236}">
              <a16:creationId xmlns:a16="http://schemas.microsoft.com/office/drawing/2014/main" id="{5C31EC85-3B87-4F4A-B6BE-1C0B4136B455}"/>
            </a:ext>
          </a:extLst>
        </xdr:cNvPr>
        <xdr:cNvSpPr/>
      </xdr:nvSpPr>
      <xdr:spPr>
        <a:xfrm>
          <a:off x="1123950" y="4686300"/>
          <a:ext cx="1228725" cy="447675"/>
        </a:xfrm>
        <a:prstGeom prst="wedgeRectCallout">
          <a:avLst>
            <a:gd name="adj1" fmla="val -93113"/>
            <a:gd name="adj2" fmla="val 142154"/>
          </a:avLst>
        </a:prstGeom>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nchorCtr="0"/>
        <a:lstStyle/>
        <a:p>
          <a:pPr algn="l"/>
          <a:r>
            <a:rPr kumimoji="1" lang="ja-JP" altLang="en-US" sz="900"/>
            <a:t>令和６年３月１日時点の職員配置を記入</a:t>
          </a:r>
          <a:endParaRPr kumimoji="1" lang="en-US" altLang="ja-JP" sz="900"/>
        </a:p>
      </xdr:txBody>
    </xdr:sp>
    <xdr:clientData/>
  </xdr:twoCellAnchor>
  <xdr:twoCellAnchor>
    <xdr:from>
      <xdr:col>30</xdr:col>
      <xdr:colOff>133350</xdr:colOff>
      <xdr:row>28</xdr:row>
      <xdr:rowOff>0</xdr:rowOff>
    </xdr:from>
    <xdr:to>
      <xdr:col>41</xdr:col>
      <xdr:colOff>114300</xdr:colOff>
      <xdr:row>29</xdr:row>
      <xdr:rowOff>180975</xdr:rowOff>
    </xdr:to>
    <xdr:sp macro="" textlink="">
      <xdr:nvSpPr>
        <xdr:cNvPr id="8" name="吹き出し: 四角形 7">
          <a:extLst>
            <a:ext uri="{FF2B5EF4-FFF2-40B4-BE49-F238E27FC236}">
              <a16:creationId xmlns:a16="http://schemas.microsoft.com/office/drawing/2014/main" id="{80F63516-6CEC-4C65-AB30-BB68F5C89721}"/>
            </a:ext>
          </a:extLst>
        </xdr:cNvPr>
        <xdr:cNvSpPr/>
      </xdr:nvSpPr>
      <xdr:spPr>
        <a:xfrm>
          <a:off x="4286250" y="6905625"/>
          <a:ext cx="1552575" cy="447675"/>
        </a:xfrm>
        <a:prstGeom prst="wedgeRectCallout">
          <a:avLst>
            <a:gd name="adj1" fmla="val 54174"/>
            <a:gd name="adj2" fmla="val -81250"/>
          </a:avLst>
        </a:prstGeom>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nchorCtr="0"/>
        <a:lstStyle/>
        <a:p>
          <a:pPr algn="l"/>
          <a:r>
            <a:rPr kumimoji="1" lang="ja-JP" altLang="en-US" sz="900"/>
            <a:t>認定研修の全日程を終了した人数を記載すること。</a:t>
          </a:r>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257175</xdr:colOff>
      <xdr:row>26</xdr:row>
      <xdr:rowOff>180975</xdr:rowOff>
    </xdr:from>
    <xdr:to>
      <xdr:col>16</xdr:col>
      <xdr:colOff>142874</xdr:colOff>
      <xdr:row>33</xdr:row>
      <xdr:rowOff>114300</xdr:rowOff>
    </xdr:to>
    <xdr:sp macro="" textlink="">
      <xdr:nvSpPr>
        <xdr:cNvPr id="2" name="吹き出し: 角を丸めた四角形 1">
          <a:extLst>
            <a:ext uri="{FF2B5EF4-FFF2-40B4-BE49-F238E27FC236}">
              <a16:creationId xmlns:a16="http://schemas.microsoft.com/office/drawing/2014/main" id="{57AAC46E-1DD1-4C30-90A1-CC1D6F022F28}"/>
            </a:ext>
          </a:extLst>
        </xdr:cNvPr>
        <xdr:cNvSpPr/>
      </xdr:nvSpPr>
      <xdr:spPr>
        <a:xfrm>
          <a:off x="5057775" y="7000875"/>
          <a:ext cx="1562099" cy="1390650"/>
        </a:xfrm>
        <a:prstGeom prst="wedgeRoundRectCallout">
          <a:avLst>
            <a:gd name="adj1" fmla="val -66065"/>
            <a:gd name="adj2" fmla="val -9157"/>
            <a:gd name="adj3" fmla="val 16667"/>
          </a:avLst>
        </a:prstGeom>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t"/>
        <a:lstStyle/>
        <a:p>
          <a:pPr algn="l"/>
          <a:r>
            <a:rPr kumimoji="1" lang="ja-JP" altLang="en-US" sz="1000">
              <a:solidFill>
                <a:sysClr val="windowText" lastClr="000000"/>
              </a:solidFill>
            </a:rPr>
            <a:t>例）</a:t>
          </a:r>
          <a:endParaRPr kumimoji="1" lang="en-US" altLang="ja-JP" sz="1000">
            <a:solidFill>
              <a:sysClr val="windowText" lastClr="000000"/>
            </a:solidFill>
          </a:endParaRPr>
        </a:p>
        <a:p>
          <a:pPr algn="l"/>
          <a:r>
            <a:rPr kumimoji="1" lang="en-US" altLang="ja-JP" sz="1000">
              <a:solidFill>
                <a:sysClr val="windowText" lastClr="000000"/>
              </a:solidFill>
            </a:rPr>
            <a:t>8/5,12,19</a:t>
          </a:r>
          <a:r>
            <a:rPr kumimoji="1" lang="ja-JP" altLang="en-US" sz="1000">
              <a:solidFill>
                <a:sysClr val="windowText" lastClr="000000"/>
              </a:solidFill>
            </a:rPr>
            <a:t>の土曜日</a:t>
          </a:r>
          <a:r>
            <a:rPr kumimoji="1" lang="en-US" altLang="ja-JP" sz="1000">
              <a:solidFill>
                <a:sysClr val="windowText" lastClr="000000"/>
              </a:solidFill>
            </a:rPr>
            <a:t>3</a:t>
          </a:r>
          <a:r>
            <a:rPr kumimoji="1" lang="ja-JP" altLang="en-US" sz="1000">
              <a:solidFill>
                <a:sysClr val="windowText" lastClr="000000"/>
              </a:solidFill>
            </a:rPr>
            <a:t>日間</a:t>
          </a:r>
          <a:endParaRPr kumimoji="1" lang="en-US" altLang="ja-JP" sz="1000">
            <a:solidFill>
              <a:sysClr val="windowText" lastClr="000000"/>
            </a:solidFill>
          </a:endParaRPr>
        </a:p>
        <a:p>
          <a:pPr algn="l"/>
          <a:r>
            <a:rPr kumimoji="1" lang="ja-JP" altLang="en-US" sz="1000">
              <a:solidFill>
                <a:sysClr val="windowText" lastClr="000000"/>
              </a:solidFill>
            </a:rPr>
            <a:t>クラス</a:t>
          </a:r>
          <a:r>
            <a:rPr kumimoji="1" lang="en-US" altLang="ja-JP" sz="1000">
              <a:solidFill>
                <a:sysClr val="windowText" lastClr="000000"/>
              </a:solidFill>
            </a:rPr>
            <a:t>1</a:t>
          </a:r>
          <a:r>
            <a:rPr kumimoji="1" lang="ja-JP" altLang="en-US" sz="1000">
              <a:solidFill>
                <a:sysClr val="windowText" lastClr="000000"/>
              </a:solidFill>
            </a:rPr>
            <a:t>とクラス</a:t>
          </a:r>
          <a:r>
            <a:rPr kumimoji="1" lang="en-US" altLang="ja-JP" sz="1000">
              <a:solidFill>
                <a:sysClr val="windowText" lastClr="000000"/>
              </a:solidFill>
            </a:rPr>
            <a:t>2</a:t>
          </a:r>
          <a:r>
            <a:rPr kumimoji="1" lang="ja-JP" altLang="en-US" sz="1000">
              <a:solidFill>
                <a:sysClr val="windowText" lastClr="000000"/>
              </a:solidFill>
            </a:rPr>
            <a:t>で合同</a:t>
          </a:r>
          <a:endParaRPr kumimoji="1" lang="en-US" altLang="ja-JP" sz="1000">
            <a:solidFill>
              <a:sysClr val="windowText" lastClr="000000"/>
            </a:solidFill>
          </a:endParaRPr>
        </a:p>
        <a:p>
          <a:pPr algn="l"/>
          <a:r>
            <a:rPr kumimoji="1" lang="ja-JP" altLang="en-US" sz="1000">
              <a:solidFill>
                <a:sysClr val="windowText" lastClr="000000"/>
              </a:solidFill>
            </a:rPr>
            <a:t>で開所し，</a:t>
          </a:r>
          <a:endParaRPr kumimoji="1" lang="en-US" altLang="ja-JP" sz="1000">
            <a:solidFill>
              <a:sysClr val="windowText" lastClr="000000"/>
            </a:solidFill>
          </a:endParaRPr>
        </a:p>
        <a:p>
          <a:pPr algn="l"/>
          <a:r>
            <a:rPr kumimoji="1" lang="ja-JP" altLang="en-US" sz="1000">
              <a:solidFill>
                <a:sysClr val="windowText" lastClr="000000"/>
              </a:solidFill>
            </a:rPr>
            <a:t>うち，</a:t>
          </a:r>
          <a:r>
            <a:rPr kumimoji="1" lang="en-US" altLang="ja-JP" sz="1000">
              <a:solidFill>
                <a:sysClr val="windowText" lastClr="000000"/>
              </a:solidFill>
            </a:rPr>
            <a:t>8/19</a:t>
          </a:r>
          <a:r>
            <a:rPr kumimoji="1" lang="ja-JP" altLang="en-US" sz="1000">
              <a:solidFill>
                <a:sysClr val="windowText" lastClr="000000"/>
              </a:solidFill>
            </a:rPr>
            <a:t>の</a:t>
          </a:r>
          <a:r>
            <a:rPr kumimoji="1" lang="en-US" altLang="ja-JP" sz="1000">
              <a:solidFill>
                <a:sysClr val="windowText" lastClr="000000"/>
              </a:solidFill>
            </a:rPr>
            <a:t>1</a:t>
          </a:r>
          <a:r>
            <a:rPr kumimoji="1" lang="ja-JP" altLang="en-US" sz="1000">
              <a:solidFill>
                <a:sysClr val="windowText" lastClr="000000"/>
              </a:solidFill>
            </a:rPr>
            <a:t>日間は</a:t>
          </a:r>
          <a:endParaRPr kumimoji="1" lang="en-US" altLang="ja-JP" sz="1000">
            <a:solidFill>
              <a:sysClr val="windowText" lastClr="000000"/>
            </a:solidFill>
          </a:endParaRPr>
        </a:p>
        <a:p>
          <a:pPr algn="l"/>
          <a:r>
            <a:rPr kumimoji="1" lang="ja-JP" altLang="en-US" sz="1000">
              <a:solidFill>
                <a:sysClr val="windowText" lastClr="000000"/>
              </a:solidFill>
            </a:rPr>
            <a:t>クラス</a:t>
          </a:r>
          <a:r>
            <a:rPr kumimoji="1" lang="en-US" altLang="ja-JP" sz="1000">
              <a:solidFill>
                <a:sysClr val="windowText" lastClr="000000"/>
              </a:solidFill>
            </a:rPr>
            <a:t>1</a:t>
          </a:r>
          <a:r>
            <a:rPr kumimoji="1" lang="ja-JP" altLang="en-US" sz="1000">
              <a:solidFill>
                <a:sysClr val="windowText" lastClr="000000"/>
              </a:solidFill>
            </a:rPr>
            <a:t>で開所，</a:t>
          </a:r>
          <a:r>
            <a:rPr kumimoji="1" lang="en-US" altLang="ja-JP" sz="1000">
              <a:solidFill>
                <a:sysClr val="windowText" lastClr="000000"/>
              </a:solidFill>
            </a:rPr>
            <a:t>8/5,12</a:t>
          </a:r>
          <a:r>
            <a:rPr kumimoji="1" lang="ja-JP" altLang="en-US" sz="1000">
              <a:solidFill>
                <a:sysClr val="windowText" lastClr="000000"/>
              </a:solidFill>
            </a:rPr>
            <a:t>は</a:t>
          </a:r>
          <a:endParaRPr kumimoji="1" lang="en-US" altLang="ja-JP" sz="1000">
            <a:solidFill>
              <a:sysClr val="windowText" lastClr="000000"/>
            </a:solidFill>
          </a:endParaRPr>
        </a:p>
        <a:p>
          <a:pPr algn="l"/>
          <a:r>
            <a:rPr kumimoji="1" lang="ja-JP" altLang="en-US" sz="1000">
              <a:solidFill>
                <a:sysClr val="windowText" lastClr="000000"/>
              </a:solidFill>
            </a:rPr>
            <a:t>クラス</a:t>
          </a:r>
          <a:r>
            <a:rPr kumimoji="1" lang="en-US" altLang="ja-JP" sz="1000">
              <a:solidFill>
                <a:sysClr val="windowText" lastClr="000000"/>
              </a:solidFill>
            </a:rPr>
            <a:t>2</a:t>
          </a:r>
          <a:r>
            <a:rPr kumimoji="1" lang="ja-JP" altLang="en-US" sz="1000">
              <a:solidFill>
                <a:sysClr val="windowText" lastClr="000000"/>
              </a:solidFill>
            </a:rPr>
            <a:t>で開所した場合</a:t>
          </a:r>
          <a:endParaRPr kumimoji="1" lang="en-US" altLang="ja-JP" sz="1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3</xdr:row>
      <xdr:rowOff>19050</xdr:rowOff>
    </xdr:from>
    <xdr:to>
      <xdr:col>25</xdr:col>
      <xdr:colOff>381000</xdr:colOff>
      <xdr:row>15</xdr:row>
      <xdr:rowOff>304800</xdr:rowOff>
    </xdr:to>
    <xdr:sp macro="" textlink="">
      <xdr:nvSpPr>
        <xdr:cNvPr id="3" name="正方形/長方形 2">
          <a:extLst>
            <a:ext uri="{FF2B5EF4-FFF2-40B4-BE49-F238E27FC236}">
              <a16:creationId xmlns:a16="http://schemas.microsoft.com/office/drawing/2014/main" id="{6EEB97F6-E338-4787-904F-E09C05CAB174}"/>
            </a:ext>
          </a:extLst>
        </xdr:cNvPr>
        <xdr:cNvSpPr/>
      </xdr:nvSpPr>
      <xdr:spPr>
        <a:xfrm>
          <a:off x="9525000" y="1114425"/>
          <a:ext cx="304800" cy="4400550"/>
        </a:xfrm>
        <a:prstGeom prst="rect">
          <a:avLst/>
        </a:prstGeom>
        <a:noFill/>
        <a:ln w="28575">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333375</xdr:colOff>
      <xdr:row>16</xdr:row>
      <xdr:rowOff>95251</xdr:rowOff>
    </xdr:from>
    <xdr:to>
      <xdr:col>24</xdr:col>
      <xdr:colOff>228600</xdr:colOff>
      <xdr:row>18</xdr:row>
      <xdr:rowOff>114301</xdr:rowOff>
    </xdr:to>
    <xdr:sp macro="" textlink="">
      <xdr:nvSpPr>
        <xdr:cNvPr id="4" name="吹き出し: 四角形 3">
          <a:extLst>
            <a:ext uri="{FF2B5EF4-FFF2-40B4-BE49-F238E27FC236}">
              <a16:creationId xmlns:a16="http://schemas.microsoft.com/office/drawing/2014/main" id="{86C75DF5-3DFD-4F1D-883E-3234CD072867}"/>
            </a:ext>
          </a:extLst>
        </xdr:cNvPr>
        <xdr:cNvSpPr/>
      </xdr:nvSpPr>
      <xdr:spPr>
        <a:xfrm>
          <a:off x="6962775" y="5648326"/>
          <a:ext cx="2305050" cy="438150"/>
        </a:xfrm>
        <a:prstGeom prst="wedgeRectCallout">
          <a:avLst>
            <a:gd name="adj1" fmla="val 62225"/>
            <a:gd name="adj2" fmla="val -6210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実績報告書中「１ 利用児童の状況」欄へ転記する。</a:t>
          </a:r>
        </a:p>
      </xdr:txBody>
    </xdr:sp>
    <xdr:clientData/>
  </xdr:twoCellAnchor>
  <xdr:twoCellAnchor>
    <xdr:from>
      <xdr:col>1</xdr:col>
      <xdr:colOff>266700</xdr:colOff>
      <xdr:row>0</xdr:row>
      <xdr:rowOff>152400</xdr:rowOff>
    </xdr:from>
    <xdr:to>
      <xdr:col>6</xdr:col>
      <xdr:colOff>180975</xdr:colOff>
      <xdr:row>1</xdr:row>
      <xdr:rowOff>180975</xdr:rowOff>
    </xdr:to>
    <xdr:sp macro="" textlink="">
      <xdr:nvSpPr>
        <xdr:cNvPr id="5" name="吹き出し: 四角形 4">
          <a:extLst>
            <a:ext uri="{FF2B5EF4-FFF2-40B4-BE49-F238E27FC236}">
              <a16:creationId xmlns:a16="http://schemas.microsoft.com/office/drawing/2014/main" id="{42B58EE9-50EC-4011-A165-F0F2E82627D2}"/>
            </a:ext>
          </a:extLst>
        </xdr:cNvPr>
        <xdr:cNvSpPr/>
      </xdr:nvSpPr>
      <xdr:spPr>
        <a:xfrm>
          <a:off x="790575" y="152400"/>
          <a:ext cx="1676400" cy="438150"/>
        </a:xfrm>
        <a:prstGeom prst="wedgeRectCallout">
          <a:avLst>
            <a:gd name="adj1" fmla="val 55975"/>
            <a:gd name="adj2" fmla="val 183548"/>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900"/>
            <a:t>10</a:t>
          </a:r>
          <a:r>
            <a:rPr kumimoji="1" lang="ja-JP" altLang="en-US" sz="900"/>
            <a:t>人</a:t>
          </a:r>
          <a:r>
            <a:rPr kumimoji="1" lang="en-US" altLang="ja-JP" sz="900"/>
            <a:t>×5</a:t>
          </a:r>
          <a:r>
            <a:rPr kumimoji="1" lang="ja-JP" altLang="en-US" sz="900"/>
            <a:t>日／</a:t>
          </a:r>
          <a:r>
            <a:rPr kumimoji="1" lang="en-US" altLang="ja-JP" sz="900"/>
            <a:t>6</a:t>
          </a:r>
          <a:r>
            <a:rPr kumimoji="1" lang="ja-JP" altLang="en-US" sz="900"/>
            <a:t>日＝</a:t>
          </a:r>
          <a:r>
            <a:rPr kumimoji="1" lang="en-US" altLang="ja-JP" sz="900"/>
            <a:t>8.33</a:t>
          </a:r>
          <a:r>
            <a:rPr kumimoji="1" lang="ja-JP" altLang="en-US" sz="900"/>
            <a:t>≒</a:t>
          </a:r>
          <a:r>
            <a:rPr kumimoji="1" lang="en-US" altLang="ja-JP" sz="900"/>
            <a:t>9</a:t>
          </a:r>
          <a:r>
            <a:rPr kumimoji="1" lang="ja-JP" altLang="en-US" sz="900"/>
            <a:t>人</a:t>
          </a:r>
          <a:endParaRPr kumimoji="1" lang="en-US" altLang="ja-JP" sz="900"/>
        </a:p>
        <a:p>
          <a:pPr algn="l"/>
          <a:r>
            <a:rPr kumimoji="1" lang="ja-JP" altLang="en-US" sz="900"/>
            <a:t>小数点以下切り上げる</a:t>
          </a:r>
        </a:p>
      </xdr:txBody>
    </xdr:sp>
    <xdr:clientData/>
  </xdr:twoCellAnchor>
  <xdr:twoCellAnchor>
    <xdr:from>
      <xdr:col>19</xdr:col>
      <xdr:colOff>280986</xdr:colOff>
      <xdr:row>0</xdr:row>
      <xdr:rowOff>114300</xdr:rowOff>
    </xdr:from>
    <xdr:to>
      <xdr:col>22</xdr:col>
      <xdr:colOff>342899</xdr:colOff>
      <xdr:row>1</xdr:row>
      <xdr:rowOff>142875</xdr:rowOff>
    </xdr:to>
    <xdr:sp macro="" textlink="">
      <xdr:nvSpPr>
        <xdr:cNvPr id="6" name="吹き出し: 四角形 5">
          <a:extLst>
            <a:ext uri="{FF2B5EF4-FFF2-40B4-BE49-F238E27FC236}">
              <a16:creationId xmlns:a16="http://schemas.microsoft.com/office/drawing/2014/main" id="{9D51DB74-8BE9-4AFC-8EBB-047FF6048CCF}"/>
            </a:ext>
          </a:extLst>
        </xdr:cNvPr>
        <xdr:cNvSpPr/>
      </xdr:nvSpPr>
      <xdr:spPr>
        <a:xfrm>
          <a:off x="7315199" y="114300"/>
          <a:ext cx="1257300" cy="438150"/>
        </a:xfrm>
        <a:prstGeom prst="wedgeRectCallout">
          <a:avLst>
            <a:gd name="adj1" fmla="val 89309"/>
            <a:gd name="adj2" fmla="val 11724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一時保育以外の登録人数の合計</a:t>
          </a:r>
        </a:p>
      </xdr:txBody>
    </xdr:sp>
    <xdr:clientData/>
  </xdr:twoCellAnchor>
  <xdr:twoCellAnchor>
    <xdr:from>
      <xdr:col>20</xdr:col>
      <xdr:colOff>247650</xdr:colOff>
      <xdr:row>6</xdr:row>
      <xdr:rowOff>257175</xdr:rowOff>
    </xdr:from>
    <xdr:to>
      <xdr:col>24</xdr:col>
      <xdr:colOff>352426</xdr:colOff>
      <xdr:row>8</xdr:row>
      <xdr:rowOff>9525</xdr:rowOff>
    </xdr:to>
    <xdr:sp macro="" textlink="">
      <xdr:nvSpPr>
        <xdr:cNvPr id="7" name="吹き出し: 四角形 6">
          <a:extLst>
            <a:ext uri="{FF2B5EF4-FFF2-40B4-BE49-F238E27FC236}">
              <a16:creationId xmlns:a16="http://schemas.microsoft.com/office/drawing/2014/main" id="{FCB083AB-7696-4257-AECE-9FC09B248423}"/>
            </a:ext>
          </a:extLst>
        </xdr:cNvPr>
        <xdr:cNvSpPr/>
      </xdr:nvSpPr>
      <xdr:spPr>
        <a:xfrm>
          <a:off x="7696200" y="2381250"/>
          <a:ext cx="1695451" cy="438150"/>
        </a:xfrm>
        <a:prstGeom prst="wedgeRectCallout">
          <a:avLst>
            <a:gd name="adj1" fmla="val 59752"/>
            <a:gd name="adj2" fmla="val -35558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毎日換算後の利用人数の合計（一時保育を含む）</a:t>
          </a:r>
        </a:p>
      </xdr:txBody>
    </xdr:sp>
    <xdr:clientData/>
  </xdr:twoCellAnchor>
  <xdr:twoCellAnchor>
    <xdr:from>
      <xdr:col>18</xdr:col>
      <xdr:colOff>247650</xdr:colOff>
      <xdr:row>4</xdr:row>
      <xdr:rowOff>114299</xdr:rowOff>
    </xdr:from>
    <xdr:to>
      <xdr:col>22</xdr:col>
      <xdr:colOff>47625</xdr:colOff>
      <xdr:row>6</xdr:row>
      <xdr:rowOff>190500</xdr:rowOff>
    </xdr:to>
    <xdr:sp macro="" textlink="">
      <xdr:nvSpPr>
        <xdr:cNvPr id="8" name="吹き出し: 四角形 7">
          <a:extLst>
            <a:ext uri="{FF2B5EF4-FFF2-40B4-BE49-F238E27FC236}">
              <a16:creationId xmlns:a16="http://schemas.microsoft.com/office/drawing/2014/main" id="{9F3DA785-8DB1-4F46-BA56-FBE6C15ACBFA}"/>
            </a:ext>
          </a:extLst>
        </xdr:cNvPr>
        <xdr:cNvSpPr/>
      </xdr:nvSpPr>
      <xdr:spPr>
        <a:xfrm>
          <a:off x="6877050" y="1552574"/>
          <a:ext cx="1409700" cy="762001"/>
        </a:xfrm>
        <a:prstGeom prst="wedgeRectCallout">
          <a:avLst>
            <a:gd name="adj1" fmla="val 80322"/>
            <a:gd name="adj2" fmla="val -81343"/>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月毎の利用延人数</a:t>
          </a:r>
          <a:endParaRPr kumimoji="1" lang="en-US" altLang="ja-JP" sz="900"/>
        </a:p>
        <a:p>
          <a:pPr algn="l"/>
          <a:r>
            <a:rPr kumimoji="1" lang="en-US" altLang="ja-JP" sz="900"/>
            <a:t>2</a:t>
          </a:r>
          <a:r>
            <a:rPr kumimoji="1" lang="ja-JP" altLang="en-US" sz="900"/>
            <a:t>人／開所日数</a:t>
          </a:r>
          <a:r>
            <a:rPr kumimoji="1" lang="en-US" altLang="ja-JP" sz="900"/>
            <a:t>25</a:t>
          </a:r>
          <a:r>
            <a:rPr kumimoji="1" lang="ja-JP" altLang="en-US" sz="900"/>
            <a:t>日＝</a:t>
          </a:r>
          <a:r>
            <a:rPr kumimoji="1" lang="en-US" altLang="ja-JP" sz="900"/>
            <a:t>0.008</a:t>
          </a:r>
          <a:r>
            <a:rPr kumimoji="1" lang="ja-JP" altLang="en-US" sz="900"/>
            <a:t>＝</a:t>
          </a:r>
          <a:r>
            <a:rPr kumimoji="1" lang="en-US" altLang="ja-JP" sz="900"/>
            <a:t>1</a:t>
          </a:r>
          <a:r>
            <a:rPr kumimoji="1" lang="ja-JP" altLang="en-US" sz="900"/>
            <a:t>人</a:t>
          </a:r>
          <a:endParaRPr kumimoji="1" lang="en-US" altLang="ja-JP" sz="900"/>
        </a:p>
        <a:p>
          <a:pPr algn="l"/>
          <a:r>
            <a:rPr kumimoji="1" lang="ja-JP" altLang="en-US" sz="900"/>
            <a:t>小数点以下切り上げる</a:t>
          </a:r>
        </a:p>
      </xdr:txBody>
    </xdr:sp>
    <xdr:clientData/>
  </xdr:twoCellAnchor>
  <xdr:oneCellAnchor>
    <xdr:from>
      <xdr:col>23</xdr:col>
      <xdr:colOff>252412</xdr:colOff>
      <xdr:row>0</xdr:row>
      <xdr:rowOff>28357</xdr:rowOff>
    </xdr:from>
    <xdr:ext cx="890588" cy="325730"/>
    <xdr:sp macro="" textlink="">
      <xdr:nvSpPr>
        <xdr:cNvPr id="9" name="テキスト ボックス 8">
          <a:extLst>
            <a:ext uri="{FF2B5EF4-FFF2-40B4-BE49-F238E27FC236}">
              <a16:creationId xmlns:a16="http://schemas.microsoft.com/office/drawing/2014/main" id="{78CDD88B-8AAA-4F6A-BBE0-7D01C143D1F6}"/>
            </a:ext>
          </a:extLst>
        </xdr:cNvPr>
        <xdr:cNvSpPr txBox="1"/>
      </xdr:nvSpPr>
      <xdr:spPr>
        <a:xfrm>
          <a:off x="8858250" y="28357"/>
          <a:ext cx="890588" cy="325730"/>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spAutoFit/>
        </a:bodyPr>
        <a:lstStyle/>
        <a:p>
          <a:r>
            <a:rPr kumimoji="1" lang="ja-JP" altLang="en-US" sz="1400" b="1"/>
            <a:t>記載例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38</xdr:col>
      <xdr:colOff>170089</xdr:colOff>
      <xdr:row>32</xdr:row>
      <xdr:rowOff>34019</xdr:rowOff>
    </xdr:from>
    <xdr:to>
      <xdr:col>42</xdr:col>
      <xdr:colOff>122464</xdr:colOff>
      <xdr:row>32</xdr:row>
      <xdr:rowOff>231324</xdr:rowOff>
    </xdr:to>
    <xdr:sp macro="" textlink="">
      <xdr:nvSpPr>
        <xdr:cNvPr id="2" name="右中かっこ 1">
          <a:extLst>
            <a:ext uri="{FF2B5EF4-FFF2-40B4-BE49-F238E27FC236}">
              <a16:creationId xmlns:a16="http://schemas.microsoft.com/office/drawing/2014/main" id="{0F8C2A32-5BCB-42D5-BCE8-0551F1126322}"/>
            </a:ext>
          </a:extLst>
        </xdr:cNvPr>
        <xdr:cNvSpPr/>
      </xdr:nvSpPr>
      <xdr:spPr>
        <a:xfrm rot="5400000">
          <a:off x="14266069" y="8374177"/>
          <a:ext cx="192542"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9"/>
  <sheetViews>
    <sheetView tabSelected="1" view="pageBreakPreview" zoomScaleNormal="100" zoomScaleSheetLayoutView="100" workbookViewId="0">
      <selection activeCell="AR28" sqref="AR28"/>
    </sheetView>
  </sheetViews>
  <sheetFormatPr defaultColWidth="3.1328125" defaultRowHeight="18" customHeight="1" x14ac:dyDescent="0.25"/>
  <cols>
    <col min="1" max="1" width="0.1328125" style="2" customWidth="1"/>
    <col min="2" max="45" width="2" style="2" customWidth="1"/>
    <col min="46" max="46" width="2.1328125" style="2" customWidth="1"/>
    <col min="47" max="47" width="2.265625" style="2" customWidth="1"/>
    <col min="48" max="48" width="1.73046875" style="2" customWidth="1"/>
    <col min="49" max="16384" width="3.1328125" style="2"/>
  </cols>
  <sheetData>
    <row r="1" spans="1:48" ht="24" customHeight="1" x14ac:dyDescent="0.25">
      <c r="B1" s="3"/>
      <c r="C1" s="3"/>
      <c r="D1" s="3"/>
      <c r="E1" s="3"/>
      <c r="F1" s="3"/>
      <c r="G1" s="3"/>
      <c r="H1" s="3"/>
      <c r="I1" s="12"/>
      <c r="J1" s="12"/>
      <c r="K1" s="15"/>
      <c r="L1" s="15"/>
      <c r="N1" s="18"/>
      <c r="O1" s="19"/>
      <c r="P1" s="36"/>
      <c r="Q1" s="18"/>
      <c r="R1" s="229" t="s">
        <v>83</v>
      </c>
      <c r="S1" s="229"/>
      <c r="T1" s="229"/>
      <c r="U1" s="243" t="s">
        <v>122</v>
      </c>
      <c r="V1" s="243"/>
      <c r="W1" s="20" t="s">
        <v>24</v>
      </c>
      <c r="X1" s="3"/>
      <c r="Y1" s="37"/>
    </row>
    <row r="2" spans="1:48" ht="12" customHeight="1" x14ac:dyDescent="0.25">
      <c r="B2" s="3"/>
      <c r="C2" s="3"/>
      <c r="D2" s="3"/>
      <c r="E2" s="3"/>
      <c r="F2" s="3"/>
      <c r="G2" s="3"/>
      <c r="H2" s="3"/>
      <c r="I2" s="12"/>
      <c r="J2" s="12"/>
      <c r="K2" s="15"/>
      <c r="L2" s="15"/>
      <c r="N2" s="18"/>
      <c r="O2" s="19"/>
      <c r="P2" s="33"/>
      <c r="Q2" s="34"/>
      <c r="R2" s="20"/>
      <c r="S2" s="17"/>
      <c r="T2" s="15"/>
      <c r="U2" s="1"/>
      <c r="V2" s="3"/>
      <c r="W2" s="3"/>
      <c r="X2" s="3"/>
    </row>
    <row r="3" spans="1:48" ht="24" customHeight="1" x14ac:dyDescent="0.25">
      <c r="A3" s="61"/>
      <c r="B3" s="280" t="s">
        <v>85</v>
      </c>
      <c r="C3" s="281"/>
      <c r="D3" s="281"/>
      <c r="E3" s="281"/>
      <c r="F3" s="281"/>
      <c r="G3" s="281"/>
      <c r="H3" s="281"/>
      <c r="I3" s="216" t="s">
        <v>123</v>
      </c>
      <c r="J3" s="217"/>
      <c r="K3" s="217"/>
      <c r="L3" s="217"/>
      <c r="M3" s="217"/>
      <c r="N3" s="217"/>
      <c r="O3" s="217"/>
      <c r="P3" s="217"/>
      <c r="Q3" s="217"/>
      <c r="R3" s="217"/>
      <c r="S3" s="217"/>
      <c r="T3" s="217"/>
      <c r="U3" s="217"/>
      <c r="V3" s="217"/>
      <c r="W3" s="217"/>
      <c r="X3" s="217"/>
      <c r="Y3" s="217"/>
      <c r="Z3" s="217"/>
      <c r="AA3" s="218"/>
    </row>
    <row r="4" spans="1:48" ht="12" customHeight="1" x14ac:dyDescent="0.25">
      <c r="A4" s="29"/>
      <c r="B4" s="29"/>
      <c r="C4" s="29"/>
      <c r="D4" s="29"/>
      <c r="E4" s="29"/>
      <c r="F4" s="29"/>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row>
    <row r="5" spans="1:48" ht="18" customHeight="1" x14ac:dyDescent="0.25">
      <c r="A5" s="26" t="s">
        <v>71</v>
      </c>
    </row>
    <row r="6" spans="1:48" ht="22.5" customHeight="1" x14ac:dyDescent="0.25">
      <c r="B6" s="214"/>
      <c r="C6" s="215"/>
      <c r="D6" s="215"/>
      <c r="E6" s="215"/>
      <c r="F6" s="222"/>
      <c r="G6" s="214" t="s">
        <v>40</v>
      </c>
      <c r="H6" s="215"/>
      <c r="I6" s="215"/>
      <c r="J6" s="214" t="s">
        <v>41</v>
      </c>
      <c r="K6" s="215"/>
      <c r="L6" s="215"/>
      <c r="M6" s="214" t="s">
        <v>42</v>
      </c>
      <c r="N6" s="215"/>
      <c r="O6" s="215"/>
      <c r="P6" s="214" t="s">
        <v>43</v>
      </c>
      <c r="Q6" s="215"/>
      <c r="R6" s="215"/>
      <c r="S6" s="214" t="s">
        <v>44</v>
      </c>
      <c r="T6" s="215"/>
      <c r="U6" s="215"/>
      <c r="V6" s="214" t="s">
        <v>45</v>
      </c>
      <c r="W6" s="215"/>
      <c r="X6" s="215"/>
      <c r="Y6" s="214" t="s">
        <v>64</v>
      </c>
      <c r="Z6" s="215"/>
      <c r="AA6" s="215"/>
      <c r="AB6" s="214" t="s">
        <v>65</v>
      </c>
      <c r="AC6" s="215"/>
      <c r="AD6" s="215"/>
      <c r="AE6" s="214" t="s">
        <v>66</v>
      </c>
      <c r="AF6" s="215"/>
      <c r="AG6" s="215"/>
      <c r="AH6" s="214" t="s">
        <v>46</v>
      </c>
      <c r="AI6" s="215"/>
      <c r="AJ6" s="215"/>
      <c r="AK6" s="214" t="s">
        <v>47</v>
      </c>
      <c r="AL6" s="215"/>
      <c r="AM6" s="215"/>
      <c r="AN6" s="214" t="s">
        <v>48</v>
      </c>
      <c r="AO6" s="215"/>
      <c r="AP6" s="222"/>
      <c r="AQ6" s="214" t="s">
        <v>59</v>
      </c>
      <c r="AR6" s="215"/>
      <c r="AS6" s="222"/>
      <c r="AT6" s="237" t="s">
        <v>60</v>
      </c>
      <c r="AU6" s="238"/>
      <c r="AV6" s="239"/>
    </row>
    <row r="7" spans="1:48" ht="22.5" customHeight="1" x14ac:dyDescent="0.25">
      <c r="B7" s="214" t="s">
        <v>49</v>
      </c>
      <c r="C7" s="215"/>
      <c r="D7" s="215"/>
      <c r="E7" s="215"/>
      <c r="F7" s="222"/>
      <c r="G7" s="240">
        <f>'利用児童数実績表 '!Z4</f>
        <v>48</v>
      </c>
      <c r="H7" s="241"/>
      <c r="I7" s="242"/>
      <c r="J7" s="240">
        <f>'利用児童数実績表 '!Z5</f>
        <v>40</v>
      </c>
      <c r="K7" s="241"/>
      <c r="L7" s="242"/>
      <c r="M7" s="240">
        <f>'利用児童数実績表 '!Z6</f>
        <v>40</v>
      </c>
      <c r="N7" s="241"/>
      <c r="O7" s="242"/>
      <c r="P7" s="240">
        <f>'利用児童数実績表 '!Z7</f>
        <v>48</v>
      </c>
      <c r="Q7" s="241"/>
      <c r="R7" s="242"/>
      <c r="S7" s="240">
        <f>'利用児童数実績表 '!Z8</f>
        <v>48</v>
      </c>
      <c r="T7" s="241"/>
      <c r="U7" s="242"/>
      <c r="V7" s="240">
        <f>'利用児童数実績表 '!Z9</f>
        <v>39</v>
      </c>
      <c r="W7" s="241"/>
      <c r="X7" s="242"/>
      <c r="Y7" s="240">
        <f>'利用児童数実績表 '!Z10</f>
        <v>39</v>
      </c>
      <c r="Z7" s="241"/>
      <c r="AA7" s="242"/>
      <c r="AB7" s="240">
        <f>'利用児童数実績表 '!Z11</f>
        <v>39</v>
      </c>
      <c r="AC7" s="241"/>
      <c r="AD7" s="242"/>
      <c r="AE7" s="240">
        <f>'利用児童数実績表 '!Z12</f>
        <v>39</v>
      </c>
      <c r="AF7" s="241"/>
      <c r="AG7" s="242"/>
      <c r="AH7" s="240">
        <f>'利用児童数実績表 '!Z13</f>
        <v>46</v>
      </c>
      <c r="AI7" s="241"/>
      <c r="AJ7" s="242"/>
      <c r="AK7" s="240">
        <f>'利用児童数実績表 '!Z14</f>
        <v>46</v>
      </c>
      <c r="AL7" s="241"/>
      <c r="AM7" s="242"/>
      <c r="AN7" s="240">
        <f>'利用児童数実績表 '!Z15</f>
        <v>46</v>
      </c>
      <c r="AO7" s="241"/>
      <c r="AP7" s="242"/>
      <c r="AQ7" s="240">
        <f>SUM(G7:AP7)</f>
        <v>518</v>
      </c>
      <c r="AR7" s="241"/>
      <c r="AS7" s="242"/>
      <c r="AT7" s="240">
        <f>ROUNDUP(AQ7/12,0)</f>
        <v>44</v>
      </c>
      <c r="AU7" s="241"/>
      <c r="AV7" s="242"/>
    </row>
    <row r="8" spans="1:48" ht="22.5" customHeight="1" x14ac:dyDescent="0.25">
      <c r="B8" s="275" t="s">
        <v>12</v>
      </c>
      <c r="C8" s="276"/>
      <c r="D8" s="276"/>
      <c r="E8" s="276"/>
      <c r="F8" s="277"/>
      <c r="G8" s="226">
        <v>1</v>
      </c>
      <c r="H8" s="227"/>
      <c r="I8" s="248"/>
      <c r="J8" s="226">
        <v>1</v>
      </c>
      <c r="K8" s="227"/>
      <c r="L8" s="248"/>
      <c r="M8" s="226">
        <v>1</v>
      </c>
      <c r="N8" s="227"/>
      <c r="O8" s="248"/>
      <c r="P8" s="226">
        <v>1</v>
      </c>
      <c r="Q8" s="227"/>
      <c r="R8" s="248"/>
      <c r="S8" s="226">
        <v>1</v>
      </c>
      <c r="T8" s="227"/>
      <c r="U8" s="248"/>
      <c r="V8" s="226">
        <v>0</v>
      </c>
      <c r="W8" s="227"/>
      <c r="X8" s="248"/>
      <c r="Y8" s="226">
        <v>0</v>
      </c>
      <c r="Z8" s="227"/>
      <c r="AA8" s="248"/>
      <c r="AB8" s="226">
        <v>0</v>
      </c>
      <c r="AC8" s="227"/>
      <c r="AD8" s="248"/>
      <c r="AE8" s="226">
        <v>0</v>
      </c>
      <c r="AF8" s="227"/>
      <c r="AG8" s="248"/>
      <c r="AH8" s="226">
        <v>0</v>
      </c>
      <c r="AI8" s="227"/>
      <c r="AJ8" s="248"/>
      <c r="AK8" s="226">
        <v>0</v>
      </c>
      <c r="AL8" s="227"/>
      <c r="AM8" s="248"/>
      <c r="AN8" s="226">
        <v>0</v>
      </c>
      <c r="AO8" s="227"/>
      <c r="AP8" s="248"/>
      <c r="AQ8" s="240">
        <f>SUM(G8:AP8)</f>
        <v>5</v>
      </c>
      <c r="AR8" s="241"/>
      <c r="AS8" s="242"/>
      <c r="AT8" s="240">
        <f>ROUNDUP(AQ8/12,0)</f>
        <v>1</v>
      </c>
      <c r="AU8" s="241"/>
      <c r="AV8" s="242"/>
    </row>
    <row r="9" spans="1:48" ht="24" customHeight="1" x14ac:dyDescent="0.25">
      <c r="B9" s="278" t="s">
        <v>0</v>
      </c>
      <c r="C9" s="238"/>
      <c r="D9" s="238"/>
      <c r="E9" s="238"/>
      <c r="F9" s="239"/>
      <c r="G9" s="216" t="s">
        <v>127</v>
      </c>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8"/>
    </row>
    <row r="10" spans="1:48" ht="9" customHeight="1" x14ac:dyDescent="0.25">
      <c r="A10" s="29"/>
      <c r="B10" s="29"/>
      <c r="C10" s="29"/>
      <c r="D10" s="29"/>
      <c r="E10" s="29"/>
      <c r="F10" s="29"/>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16"/>
      <c r="AK10" s="16"/>
      <c r="AL10" s="16"/>
      <c r="AM10" s="12"/>
    </row>
    <row r="11" spans="1:48" ht="18" customHeight="1" x14ac:dyDescent="0.25">
      <c r="A11" s="21" t="s">
        <v>2</v>
      </c>
      <c r="H11" s="22"/>
    </row>
    <row r="12" spans="1:48" ht="23.25" customHeight="1" x14ac:dyDescent="0.25">
      <c r="A12" s="13"/>
      <c r="B12" s="223"/>
      <c r="C12" s="224"/>
      <c r="D12" s="224"/>
      <c r="E12" s="224"/>
      <c r="F12" s="225"/>
      <c r="G12" s="214" t="s">
        <v>67</v>
      </c>
      <c r="H12" s="215"/>
      <c r="I12" s="215"/>
      <c r="J12" s="215"/>
      <c r="K12" s="215"/>
      <c r="L12" s="215"/>
      <c r="M12" s="215"/>
      <c r="N12" s="215"/>
      <c r="O12" s="215"/>
      <c r="P12" s="214" t="s">
        <v>52</v>
      </c>
      <c r="Q12" s="215"/>
      <c r="R12" s="215"/>
      <c r="S12" s="215"/>
      <c r="T12" s="215"/>
      <c r="U12" s="215"/>
      <c r="V12" s="215"/>
      <c r="W12" s="215"/>
      <c r="X12" s="215"/>
      <c r="Y12" s="214" t="s">
        <v>53</v>
      </c>
      <c r="Z12" s="215"/>
      <c r="AA12" s="215"/>
      <c r="AB12" s="215"/>
      <c r="AC12" s="215"/>
      <c r="AD12" s="215"/>
      <c r="AE12" s="215"/>
      <c r="AF12" s="215"/>
      <c r="AG12" s="215"/>
      <c r="AH12" s="214" t="s">
        <v>54</v>
      </c>
      <c r="AI12" s="215"/>
      <c r="AJ12" s="215"/>
      <c r="AK12" s="215"/>
      <c r="AL12" s="215"/>
      <c r="AM12" s="215"/>
      <c r="AN12" s="215"/>
      <c r="AO12" s="215"/>
      <c r="AP12" s="222"/>
      <c r="AQ12" s="214" t="s">
        <v>59</v>
      </c>
      <c r="AR12" s="215"/>
      <c r="AS12" s="215"/>
      <c r="AT12" s="215"/>
      <c r="AU12" s="215"/>
      <c r="AV12" s="222"/>
    </row>
    <row r="13" spans="1:48" ht="23.25" customHeight="1" x14ac:dyDescent="0.25">
      <c r="A13" s="13"/>
      <c r="B13" s="214" t="s">
        <v>50</v>
      </c>
      <c r="C13" s="215"/>
      <c r="D13" s="215"/>
      <c r="E13" s="215"/>
      <c r="F13" s="222"/>
      <c r="G13" s="226">
        <v>12</v>
      </c>
      <c r="H13" s="227"/>
      <c r="I13" s="227"/>
      <c r="J13" s="234" t="s">
        <v>55</v>
      </c>
      <c r="K13" s="234"/>
      <c r="L13" s="235" t="s">
        <v>128</v>
      </c>
      <c r="M13" s="235"/>
      <c r="N13" s="234" t="s">
        <v>56</v>
      </c>
      <c r="O13" s="236"/>
      <c r="P13" s="226">
        <v>8</v>
      </c>
      <c r="Q13" s="227"/>
      <c r="R13" s="227"/>
      <c r="S13" s="234" t="s">
        <v>55</v>
      </c>
      <c r="T13" s="234"/>
      <c r="U13" s="235" t="s">
        <v>129</v>
      </c>
      <c r="V13" s="235"/>
      <c r="W13" s="234" t="s">
        <v>56</v>
      </c>
      <c r="X13" s="236"/>
      <c r="Y13" s="226">
        <v>8</v>
      </c>
      <c r="Z13" s="227"/>
      <c r="AA13" s="227"/>
      <c r="AB13" s="234" t="s">
        <v>55</v>
      </c>
      <c r="AC13" s="234"/>
      <c r="AD13" s="235" t="s">
        <v>129</v>
      </c>
      <c r="AE13" s="235"/>
      <c r="AF13" s="234" t="s">
        <v>56</v>
      </c>
      <c r="AG13" s="236"/>
      <c r="AH13" s="226">
        <v>8</v>
      </c>
      <c r="AI13" s="227"/>
      <c r="AJ13" s="227"/>
      <c r="AK13" s="234" t="s">
        <v>55</v>
      </c>
      <c r="AL13" s="234"/>
      <c r="AM13" s="235" t="s">
        <v>129</v>
      </c>
      <c r="AN13" s="235"/>
      <c r="AO13" s="234" t="s">
        <v>56</v>
      </c>
      <c r="AP13" s="236"/>
      <c r="AQ13" s="270"/>
      <c r="AR13" s="271"/>
      <c r="AS13" s="271"/>
      <c r="AT13" s="271"/>
      <c r="AU13" s="271"/>
      <c r="AV13" s="272"/>
    </row>
    <row r="14" spans="1:48" ht="23.25" customHeight="1" x14ac:dyDescent="0.25">
      <c r="A14" s="13"/>
      <c r="B14" s="214" t="s">
        <v>51</v>
      </c>
      <c r="C14" s="215"/>
      <c r="D14" s="215"/>
      <c r="E14" s="215"/>
      <c r="F14" s="222"/>
      <c r="G14" s="226">
        <v>19</v>
      </c>
      <c r="H14" s="227"/>
      <c r="I14" s="227"/>
      <c r="J14" s="234" t="s">
        <v>55</v>
      </c>
      <c r="K14" s="234"/>
      <c r="L14" s="235" t="s">
        <v>128</v>
      </c>
      <c r="M14" s="235"/>
      <c r="N14" s="234" t="s">
        <v>56</v>
      </c>
      <c r="O14" s="236"/>
      <c r="P14" s="226">
        <v>19</v>
      </c>
      <c r="Q14" s="227"/>
      <c r="R14" s="227"/>
      <c r="S14" s="234" t="s">
        <v>55</v>
      </c>
      <c r="T14" s="234"/>
      <c r="U14" s="235" t="s">
        <v>128</v>
      </c>
      <c r="V14" s="235"/>
      <c r="W14" s="234" t="s">
        <v>56</v>
      </c>
      <c r="X14" s="236"/>
      <c r="Y14" s="226">
        <v>19</v>
      </c>
      <c r="Z14" s="227"/>
      <c r="AA14" s="227"/>
      <c r="AB14" s="234" t="s">
        <v>55</v>
      </c>
      <c r="AC14" s="234"/>
      <c r="AD14" s="235" t="s">
        <v>128</v>
      </c>
      <c r="AE14" s="235"/>
      <c r="AF14" s="234" t="s">
        <v>56</v>
      </c>
      <c r="AG14" s="236"/>
      <c r="AH14" s="226">
        <v>16</v>
      </c>
      <c r="AI14" s="227"/>
      <c r="AJ14" s="227"/>
      <c r="AK14" s="234" t="s">
        <v>55</v>
      </c>
      <c r="AL14" s="234"/>
      <c r="AM14" s="235" t="s">
        <v>128</v>
      </c>
      <c r="AN14" s="235"/>
      <c r="AO14" s="234" t="s">
        <v>56</v>
      </c>
      <c r="AP14" s="236"/>
      <c r="AQ14" s="270"/>
      <c r="AR14" s="271"/>
      <c r="AS14" s="271"/>
      <c r="AT14" s="271"/>
      <c r="AU14" s="271"/>
      <c r="AV14" s="272"/>
    </row>
    <row r="15" spans="1:48" ht="23.25" customHeight="1" x14ac:dyDescent="0.25">
      <c r="A15" s="13"/>
      <c r="B15" s="214" t="s">
        <v>57</v>
      </c>
      <c r="C15" s="215"/>
      <c r="D15" s="215"/>
      <c r="E15" s="215"/>
      <c r="F15" s="222"/>
      <c r="G15" s="226">
        <f>開設日数内訳書!AM32</f>
        <v>205</v>
      </c>
      <c r="H15" s="227"/>
      <c r="I15" s="227"/>
      <c r="J15" s="227"/>
      <c r="K15" s="227"/>
      <c r="L15" s="227"/>
      <c r="M15" s="227"/>
      <c r="N15" s="232" t="s">
        <v>3</v>
      </c>
      <c r="O15" s="233"/>
      <c r="P15" s="226">
        <f>開設日数内訳書!AN32</f>
        <v>47</v>
      </c>
      <c r="Q15" s="227"/>
      <c r="R15" s="227"/>
      <c r="S15" s="227"/>
      <c r="T15" s="227"/>
      <c r="U15" s="227"/>
      <c r="V15" s="227"/>
      <c r="W15" s="232" t="s">
        <v>58</v>
      </c>
      <c r="X15" s="233"/>
      <c r="Y15" s="226">
        <f>開設日数内訳書!AO32</f>
        <v>35</v>
      </c>
      <c r="Z15" s="227"/>
      <c r="AA15" s="227"/>
      <c r="AB15" s="227"/>
      <c r="AC15" s="227"/>
      <c r="AD15" s="227"/>
      <c r="AE15" s="227"/>
      <c r="AF15" s="232" t="s">
        <v>58</v>
      </c>
      <c r="AG15" s="233"/>
      <c r="AH15" s="226">
        <f>開設日数内訳書!AP32</f>
        <v>1</v>
      </c>
      <c r="AI15" s="227"/>
      <c r="AJ15" s="227"/>
      <c r="AK15" s="227"/>
      <c r="AL15" s="227"/>
      <c r="AM15" s="227"/>
      <c r="AN15" s="227"/>
      <c r="AO15" s="232" t="s">
        <v>58</v>
      </c>
      <c r="AP15" s="233"/>
      <c r="AQ15" s="273">
        <f>G15+P15+Y15+AH15</f>
        <v>288</v>
      </c>
      <c r="AR15" s="274"/>
      <c r="AS15" s="274"/>
      <c r="AT15" s="274"/>
      <c r="AU15" s="232" t="s">
        <v>58</v>
      </c>
      <c r="AV15" s="233"/>
    </row>
    <row r="16" spans="1:48" ht="17.25" customHeight="1" x14ac:dyDescent="0.25">
      <c r="B16" s="268" t="s">
        <v>86</v>
      </c>
      <c r="C16" s="269"/>
      <c r="D16" s="269"/>
      <c r="E16" s="269"/>
      <c r="F16" s="269"/>
      <c r="G16" s="269"/>
      <c r="H16" s="269"/>
      <c r="I16" s="269"/>
      <c r="J16" s="269"/>
      <c r="K16" s="269"/>
      <c r="L16" s="269"/>
      <c r="M16" s="62" t="s">
        <v>61</v>
      </c>
      <c r="N16" s="244" t="s">
        <v>188</v>
      </c>
      <c r="O16" s="244"/>
      <c r="P16" s="244"/>
      <c r="Q16" s="244"/>
      <c r="R16" s="244"/>
      <c r="S16" s="244"/>
      <c r="T16" s="244"/>
      <c r="U16" s="244"/>
      <c r="V16" s="244"/>
      <c r="W16" s="62" t="s">
        <v>62</v>
      </c>
      <c r="X16" s="2" t="s">
        <v>87</v>
      </c>
      <c r="Y16" s="62" t="s">
        <v>61</v>
      </c>
      <c r="Z16" s="244" t="s">
        <v>189</v>
      </c>
      <c r="AA16" s="244"/>
      <c r="AB16" s="244"/>
      <c r="AC16" s="244"/>
      <c r="AD16" s="244"/>
      <c r="AE16" s="244"/>
      <c r="AF16" s="244"/>
      <c r="AG16" s="244"/>
      <c r="AH16" s="244"/>
      <c r="AI16" s="62" t="s">
        <v>62</v>
      </c>
      <c r="AJ16" s="62" t="s">
        <v>87</v>
      </c>
      <c r="AK16" s="62" t="s">
        <v>61</v>
      </c>
      <c r="AL16" s="244" t="s">
        <v>190</v>
      </c>
      <c r="AM16" s="244"/>
      <c r="AN16" s="244"/>
      <c r="AO16" s="244"/>
      <c r="AP16" s="244"/>
      <c r="AQ16" s="244"/>
      <c r="AR16" s="244"/>
      <c r="AS16" s="244"/>
      <c r="AT16" s="244"/>
      <c r="AU16" s="62" t="s">
        <v>62</v>
      </c>
      <c r="AV16" s="63"/>
    </row>
    <row r="17" spans="1:48" ht="17.25" customHeight="1" x14ac:dyDescent="0.25">
      <c r="B17" s="245" t="s">
        <v>88</v>
      </c>
      <c r="C17" s="246"/>
      <c r="D17" s="246"/>
      <c r="E17" s="246"/>
      <c r="F17" s="246"/>
      <c r="G17" s="246"/>
      <c r="H17" s="246"/>
      <c r="I17" s="246"/>
      <c r="J17" s="246"/>
      <c r="K17" s="246"/>
      <c r="L17" s="16" t="s">
        <v>61</v>
      </c>
      <c r="M17" s="247" t="s">
        <v>191</v>
      </c>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16" t="s">
        <v>62</v>
      </c>
      <c r="AV17" s="64"/>
    </row>
    <row r="18" spans="1:48" ht="17.25" customHeight="1" x14ac:dyDescent="0.25">
      <c r="B18" s="219" t="s">
        <v>89</v>
      </c>
      <c r="C18" s="220"/>
      <c r="D18" s="220"/>
      <c r="E18" s="220"/>
      <c r="F18" s="220"/>
      <c r="G18" s="220"/>
      <c r="H18" s="220"/>
      <c r="I18" s="220"/>
      <c r="J18" s="220"/>
      <c r="K18" s="220"/>
      <c r="L18" s="220"/>
      <c r="M18" s="220"/>
      <c r="N18" s="220"/>
      <c r="O18" s="65" t="s">
        <v>61</v>
      </c>
      <c r="P18" s="221" t="s">
        <v>193</v>
      </c>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65" t="s">
        <v>62</v>
      </c>
      <c r="AV18" s="66"/>
    </row>
    <row r="19" spans="1:48" ht="15.75" customHeight="1" x14ac:dyDescent="0.25">
      <c r="B19" s="292" t="s">
        <v>82</v>
      </c>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row>
    <row r="20" spans="1:48" ht="15.75" customHeight="1" x14ac:dyDescent="0.25">
      <c r="B20" s="292" t="s">
        <v>25</v>
      </c>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row>
    <row r="21" spans="1:48" ht="9" customHeight="1" x14ac:dyDescent="0.2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48" ht="23.25" customHeight="1" x14ac:dyDescent="0.25">
      <c r="A22" s="21" t="s">
        <v>5</v>
      </c>
      <c r="V22" s="27"/>
    </row>
    <row r="23" spans="1:48" ht="23.25" customHeight="1" x14ac:dyDescent="0.25">
      <c r="B23" s="282" t="s">
        <v>11</v>
      </c>
      <c r="C23" s="283"/>
      <c r="D23" s="283"/>
      <c r="E23" s="284"/>
      <c r="F23" s="9" t="s">
        <v>6</v>
      </c>
      <c r="G23" s="10"/>
      <c r="H23" s="7"/>
      <c r="I23" s="7"/>
      <c r="J23" s="7"/>
      <c r="K23" s="7"/>
      <c r="L23" s="7"/>
      <c r="M23" s="7"/>
      <c r="N23" s="7"/>
      <c r="O23" s="7"/>
      <c r="P23" s="32"/>
      <c r="Q23" s="291">
        <v>2</v>
      </c>
      <c r="R23" s="291"/>
      <c r="S23" s="7" t="s">
        <v>1</v>
      </c>
      <c r="T23" s="7" t="s">
        <v>8</v>
      </c>
      <c r="U23" s="7"/>
      <c r="V23" s="7"/>
      <c r="W23" s="7"/>
      <c r="X23" s="7"/>
      <c r="Y23" s="32"/>
      <c r="Z23" s="227">
        <v>2</v>
      </c>
      <c r="AA23" s="227"/>
      <c r="AB23" s="7" t="s">
        <v>1</v>
      </c>
      <c r="AC23" s="7" t="s">
        <v>9</v>
      </c>
      <c r="AD23" s="7"/>
      <c r="AE23" s="7"/>
      <c r="AF23" s="32"/>
      <c r="AG23" s="227"/>
      <c r="AH23" s="227"/>
      <c r="AI23" s="7" t="s">
        <v>10</v>
      </c>
      <c r="AJ23" s="7"/>
      <c r="AK23" s="7"/>
      <c r="AL23" s="7"/>
      <c r="AM23" s="7"/>
      <c r="AN23" s="7"/>
      <c r="AO23" s="7"/>
      <c r="AP23" s="7"/>
      <c r="AQ23" s="7"/>
      <c r="AR23" s="7"/>
      <c r="AS23" s="7"/>
      <c r="AT23" s="7"/>
      <c r="AU23" s="7"/>
      <c r="AV23" s="8"/>
    </row>
    <row r="24" spans="1:48" ht="23.25" customHeight="1" x14ac:dyDescent="0.25">
      <c r="B24" s="285"/>
      <c r="C24" s="286"/>
      <c r="D24" s="286"/>
      <c r="E24" s="287"/>
      <c r="F24" s="9" t="s">
        <v>7</v>
      </c>
      <c r="G24" s="10"/>
      <c r="H24" s="7"/>
      <c r="I24" s="7"/>
      <c r="J24" s="7"/>
      <c r="K24" s="7"/>
      <c r="L24" s="7"/>
      <c r="M24" s="7"/>
      <c r="N24" s="7"/>
      <c r="O24" s="7"/>
      <c r="P24" s="32"/>
      <c r="Q24" s="227">
        <v>2</v>
      </c>
      <c r="R24" s="227"/>
      <c r="S24" s="7" t="s">
        <v>1</v>
      </c>
      <c r="T24" s="7" t="s">
        <v>8</v>
      </c>
      <c r="U24" s="7"/>
      <c r="V24" s="7"/>
      <c r="W24" s="7"/>
      <c r="X24" s="7"/>
      <c r="Y24" s="32"/>
      <c r="Z24" s="227"/>
      <c r="AA24" s="227"/>
      <c r="AB24" s="7" t="s">
        <v>1</v>
      </c>
      <c r="AC24" s="7" t="s">
        <v>9</v>
      </c>
      <c r="AD24" s="7"/>
      <c r="AE24" s="7"/>
      <c r="AF24" s="32"/>
      <c r="AG24" s="227">
        <v>2</v>
      </c>
      <c r="AH24" s="227"/>
      <c r="AI24" s="7" t="s">
        <v>10</v>
      </c>
      <c r="AJ24" s="7"/>
      <c r="AK24" s="7"/>
      <c r="AL24" s="7"/>
      <c r="AM24" s="7"/>
      <c r="AN24" s="7"/>
      <c r="AO24" s="7"/>
      <c r="AP24" s="7"/>
      <c r="AQ24" s="7"/>
      <c r="AR24" s="7"/>
      <c r="AS24" s="7"/>
      <c r="AT24" s="7"/>
      <c r="AU24" s="7"/>
      <c r="AV24" s="8"/>
    </row>
    <row r="25" spans="1:48" ht="24" customHeight="1" x14ac:dyDescent="0.25">
      <c r="B25" s="288"/>
      <c r="C25" s="289"/>
      <c r="D25" s="289"/>
      <c r="E25" s="290"/>
      <c r="F25" s="9" t="s">
        <v>16</v>
      </c>
      <c r="G25" s="10"/>
      <c r="H25" s="7"/>
      <c r="I25" s="7"/>
      <c r="J25" s="7" t="s">
        <v>61</v>
      </c>
      <c r="K25" s="215"/>
      <c r="L25" s="215"/>
      <c r="M25" s="215"/>
      <c r="N25" s="215"/>
      <c r="O25" s="7" t="s">
        <v>62</v>
      </c>
      <c r="P25" s="32"/>
      <c r="Q25" s="227"/>
      <c r="R25" s="227"/>
      <c r="S25" s="7" t="s">
        <v>1</v>
      </c>
      <c r="T25" s="7" t="s">
        <v>8</v>
      </c>
      <c r="U25" s="7"/>
      <c r="V25" s="7"/>
      <c r="W25" s="7"/>
      <c r="X25" s="7"/>
      <c r="Y25" s="32"/>
      <c r="Z25" s="227"/>
      <c r="AA25" s="227"/>
      <c r="AB25" s="7" t="s">
        <v>1</v>
      </c>
      <c r="AC25" s="7" t="s">
        <v>9</v>
      </c>
      <c r="AD25" s="7"/>
      <c r="AE25" s="7"/>
      <c r="AF25" s="32"/>
      <c r="AG25" s="227"/>
      <c r="AH25" s="227"/>
      <c r="AI25" s="7" t="s">
        <v>10</v>
      </c>
      <c r="AJ25" s="7"/>
      <c r="AK25" s="7"/>
      <c r="AL25" s="7"/>
      <c r="AM25" s="7"/>
      <c r="AN25" s="7"/>
      <c r="AO25" s="7"/>
      <c r="AP25" s="7"/>
      <c r="AQ25" s="7"/>
      <c r="AR25" s="7"/>
      <c r="AS25" s="7"/>
      <c r="AT25" s="7"/>
      <c r="AU25" s="7"/>
      <c r="AV25" s="8"/>
    </row>
    <row r="26" spans="1:48" ht="24" customHeight="1" x14ac:dyDescent="0.25">
      <c r="B26" s="11" t="s">
        <v>13</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
      <c r="AI26" s="259" t="s">
        <v>32</v>
      </c>
      <c r="AJ26" s="260"/>
      <c r="AK26" s="260"/>
      <c r="AL26" s="260"/>
      <c r="AM26" s="260"/>
      <c r="AN26" s="260"/>
      <c r="AO26" s="260"/>
      <c r="AP26" s="261"/>
      <c r="AQ26" s="4"/>
      <c r="AR26" s="228">
        <v>6</v>
      </c>
      <c r="AS26" s="228"/>
      <c r="AT26" s="228"/>
      <c r="AU26" s="230" t="s">
        <v>34</v>
      </c>
      <c r="AV26" s="231"/>
    </row>
    <row r="27" spans="1:48" ht="23.25" customHeight="1" x14ac:dyDescent="0.25">
      <c r="B27" s="14"/>
      <c r="C27" s="265">
        <v>2</v>
      </c>
      <c r="D27" s="265"/>
      <c r="E27" s="6" t="s">
        <v>1</v>
      </c>
      <c r="F27" s="266" t="s">
        <v>17</v>
      </c>
      <c r="G27" s="266"/>
      <c r="H27" s="266"/>
      <c r="I27" s="266"/>
      <c r="J27" s="266"/>
      <c r="K27" s="266"/>
      <c r="L27" s="266"/>
      <c r="M27" s="266"/>
      <c r="N27" s="266"/>
      <c r="O27" s="266"/>
      <c r="P27" s="266"/>
      <c r="Q27" s="265">
        <v>6</v>
      </c>
      <c r="R27" s="265"/>
      <c r="S27" s="265"/>
      <c r="T27" s="266" t="s">
        <v>14</v>
      </c>
      <c r="U27" s="266"/>
      <c r="V27" s="266"/>
      <c r="W27" s="266"/>
      <c r="X27" s="266"/>
      <c r="Y27" s="266"/>
      <c r="Z27" s="266"/>
      <c r="AA27" s="265">
        <v>16</v>
      </c>
      <c r="AB27" s="265"/>
      <c r="AC27" s="265"/>
      <c r="AD27" s="266" t="s">
        <v>31</v>
      </c>
      <c r="AE27" s="266"/>
      <c r="AF27" s="266"/>
      <c r="AG27" s="266"/>
      <c r="AH27" s="267"/>
      <c r="AI27" s="259" t="s">
        <v>33</v>
      </c>
      <c r="AJ27" s="260"/>
      <c r="AK27" s="260"/>
      <c r="AL27" s="260"/>
      <c r="AM27" s="260"/>
      <c r="AN27" s="260"/>
      <c r="AO27" s="260"/>
      <c r="AP27" s="261"/>
      <c r="AQ27" s="9"/>
      <c r="AR27" s="227">
        <v>2</v>
      </c>
      <c r="AS27" s="227"/>
      <c r="AT27" s="227"/>
      <c r="AU27" s="215" t="s">
        <v>34</v>
      </c>
      <c r="AV27" s="222"/>
    </row>
    <row r="28" spans="1:48" ht="9" customHeight="1" x14ac:dyDescent="0.25"/>
    <row r="29" spans="1:48" ht="21" customHeight="1" x14ac:dyDescent="0.25">
      <c r="A29" s="21" t="s">
        <v>38</v>
      </c>
    </row>
    <row r="30" spans="1:48" ht="24" customHeight="1" x14ac:dyDescent="0.25">
      <c r="B30" s="252" t="s">
        <v>26</v>
      </c>
      <c r="C30" s="252"/>
      <c r="D30" s="252"/>
      <c r="E30" s="252"/>
      <c r="F30" s="252"/>
      <c r="G30" s="252"/>
      <c r="H30" s="252"/>
      <c r="I30" s="252"/>
      <c r="J30" s="252"/>
      <c r="K30" s="252"/>
      <c r="L30" s="252"/>
      <c r="M30" s="252"/>
      <c r="N30" s="252"/>
      <c r="O30" s="252" t="s">
        <v>27</v>
      </c>
      <c r="P30" s="252"/>
      <c r="Q30" s="252"/>
      <c r="R30" s="252"/>
      <c r="S30" s="252"/>
      <c r="T30" s="252"/>
      <c r="U30" s="252"/>
      <c r="V30" s="252"/>
      <c r="W30" s="252" t="s">
        <v>28</v>
      </c>
      <c r="X30" s="252"/>
      <c r="Y30" s="252"/>
      <c r="Z30" s="252"/>
      <c r="AA30" s="252"/>
      <c r="AB30" s="252"/>
      <c r="AC30" s="252" t="s">
        <v>15</v>
      </c>
      <c r="AD30" s="252"/>
      <c r="AE30" s="252"/>
      <c r="AF30" s="252"/>
      <c r="AG30" s="252"/>
      <c r="AH30" s="252"/>
      <c r="AI30" s="252"/>
      <c r="AJ30" s="252"/>
      <c r="AK30" s="252"/>
      <c r="AL30" s="252"/>
      <c r="AM30" s="252"/>
      <c r="AN30" s="252"/>
      <c r="AO30" s="252"/>
      <c r="AP30" s="252"/>
      <c r="AQ30" s="252"/>
      <c r="AR30" s="252"/>
      <c r="AS30" s="252"/>
      <c r="AT30" s="252"/>
      <c r="AU30" s="252"/>
      <c r="AV30" s="252"/>
    </row>
    <row r="31" spans="1:48" ht="24" customHeight="1" x14ac:dyDescent="0.25">
      <c r="B31" s="251" t="s">
        <v>130</v>
      </c>
      <c r="C31" s="251"/>
      <c r="D31" s="251"/>
      <c r="E31" s="251"/>
      <c r="F31" s="251"/>
      <c r="G31" s="251"/>
      <c r="H31" s="251"/>
      <c r="I31" s="251"/>
      <c r="J31" s="251"/>
      <c r="K31" s="251"/>
      <c r="L31" s="251"/>
      <c r="M31" s="251"/>
      <c r="N31" s="251"/>
      <c r="O31" s="255" t="s">
        <v>136</v>
      </c>
      <c r="P31" s="255"/>
      <c r="Q31" s="255"/>
      <c r="R31" s="255"/>
      <c r="S31" s="255"/>
      <c r="T31" s="255"/>
      <c r="U31" s="255"/>
      <c r="V31" s="255"/>
      <c r="W31" s="257" t="s">
        <v>132</v>
      </c>
      <c r="X31" s="257"/>
      <c r="Y31" s="257"/>
      <c r="Z31" s="257"/>
      <c r="AA31" s="257"/>
      <c r="AB31" s="257"/>
      <c r="AC31" s="251" t="s">
        <v>134</v>
      </c>
      <c r="AD31" s="251"/>
      <c r="AE31" s="251"/>
      <c r="AF31" s="251"/>
      <c r="AG31" s="251"/>
      <c r="AH31" s="251"/>
      <c r="AI31" s="251"/>
      <c r="AJ31" s="251"/>
      <c r="AK31" s="251"/>
      <c r="AL31" s="251"/>
      <c r="AM31" s="251"/>
      <c r="AN31" s="251"/>
      <c r="AO31" s="251"/>
      <c r="AP31" s="251"/>
      <c r="AQ31" s="251"/>
      <c r="AR31" s="251"/>
      <c r="AS31" s="251"/>
      <c r="AT31" s="251"/>
      <c r="AU31" s="251"/>
      <c r="AV31" s="251"/>
    </row>
    <row r="32" spans="1:48" ht="24" customHeight="1" x14ac:dyDescent="0.25">
      <c r="B32" s="251" t="s">
        <v>131</v>
      </c>
      <c r="C32" s="251"/>
      <c r="D32" s="251"/>
      <c r="E32" s="251"/>
      <c r="F32" s="251"/>
      <c r="G32" s="251"/>
      <c r="H32" s="251"/>
      <c r="I32" s="251"/>
      <c r="J32" s="251"/>
      <c r="K32" s="251"/>
      <c r="L32" s="251"/>
      <c r="M32" s="251"/>
      <c r="N32" s="251"/>
      <c r="O32" s="255" t="s">
        <v>137</v>
      </c>
      <c r="P32" s="255"/>
      <c r="Q32" s="255"/>
      <c r="R32" s="255"/>
      <c r="S32" s="255"/>
      <c r="T32" s="255"/>
      <c r="U32" s="255"/>
      <c r="V32" s="255"/>
      <c r="W32" s="257" t="s">
        <v>133</v>
      </c>
      <c r="X32" s="257"/>
      <c r="Y32" s="257"/>
      <c r="Z32" s="257"/>
      <c r="AA32" s="257"/>
      <c r="AB32" s="257"/>
      <c r="AC32" s="251" t="s">
        <v>135</v>
      </c>
      <c r="AD32" s="251"/>
      <c r="AE32" s="251"/>
      <c r="AF32" s="251"/>
      <c r="AG32" s="251"/>
      <c r="AH32" s="251"/>
      <c r="AI32" s="251"/>
      <c r="AJ32" s="251"/>
      <c r="AK32" s="251"/>
      <c r="AL32" s="251"/>
      <c r="AM32" s="251"/>
      <c r="AN32" s="251"/>
      <c r="AO32" s="251"/>
      <c r="AP32" s="251"/>
      <c r="AQ32" s="251"/>
      <c r="AR32" s="251"/>
      <c r="AS32" s="251"/>
      <c r="AT32" s="251"/>
      <c r="AU32" s="251"/>
      <c r="AV32" s="251"/>
    </row>
    <row r="33" spans="1:48" ht="24" customHeight="1" x14ac:dyDescent="0.25">
      <c r="B33" s="252"/>
      <c r="C33" s="252"/>
      <c r="D33" s="252"/>
      <c r="E33" s="252"/>
      <c r="F33" s="252"/>
      <c r="G33" s="252"/>
      <c r="H33" s="252"/>
      <c r="I33" s="252"/>
      <c r="J33" s="252"/>
      <c r="K33" s="252"/>
      <c r="L33" s="252"/>
      <c r="M33" s="252"/>
      <c r="N33" s="252"/>
      <c r="O33" s="256"/>
      <c r="P33" s="256"/>
      <c r="Q33" s="256"/>
      <c r="R33" s="256"/>
      <c r="S33" s="256"/>
      <c r="T33" s="256"/>
      <c r="U33" s="256"/>
      <c r="V33" s="256"/>
      <c r="W33" s="279"/>
      <c r="X33" s="279"/>
      <c r="Y33" s="279"/>
      <c r="Z33" s="279"/>
      <c r="AA33" s="279"/>
      <c r="AB33" s="279"/>
      <c r="AC33" s="258"/>
      <c r="AD33" s="258"/>
      <c r="AE33" s="258"/>
      <c r="AF33" s="258"/>
      <c r="AG33" s="258"/>
      <c r="AH33" s="258"/>
      <c r="AI33" s="258"/>
      <c r="AJ33" s="258"/>
      <c r="AK33" s="258"/>
      <c r="AL33" s="258"/>
      <c r="AM33" s="258"/>
      <c r="AN33" s="258"/>
      <c r="AO33" s="258"/>
      <c r="AP33" s="258"/>
      <c r="AQ33" s="258"/>
      <c r="AR33" s="258"/>
      <c r="AS33" s="258"/>
      <c r="AT33" s="258"/>
      <c r="AU33" s="258"/>
      <c r="AV33" s="258"/>
    </row>
    <row r="34" spans="1:48" ht="15" customHeight="1" x14ac:dyDescent="0.25">
      <c r="B34" s="28" t="s">
        <v>63</v>
      </c>
    </row>
    <row r="35" spans="1:48" ht="9" customHeight="1" x14ac:dyDescent="0.25">
      <c r="B35" s="28"/>
    </row>
    <row r="36" spans="1:48" ht="21.75" customHeight="1" x14ac:dyDescent="0.25">
      <c r="A36" s="21" t="s">
        <v>39</v>
      </c>
    </row>
    <row r="37" spans="1:48" ht="24" customHeight="1" x14ac:dyDescent="0.25">
      <c r="B37" s="249" t="s">
        <v>29</v>
      </c>
      <c r="C37" s="249"/>
      <c r="D37" s="249"/>
      <c r="E37" s="249"/>
      <c r="F37" s="249"/>
      <c r="G37" s="249" t="s">
        <v>35</v>
      </c>
      <c r="H37" s="249"/>
      <c r="I37" s="249"/>
      <c r="J37" s="253">
        <v>2</v>
      </c>
      <c r="K37" s="253"/>
      <c r="L37" s="253"/>
      <c r="M37" s="254"/>
      <c r="N37" s="35" t="s">
        <v>36</v>
      </c>
      <c r="O37" s="259" t="s">
        <v>37</v>
      </c>
      <c r="P37" s="260"/>
      <c r="Q37" s="261"/>
      <c r="R37" s="253" t="s">
        <v>138</v>
      </c>
      <c r="S37" s="253"/>
      <c r="T37" s="253"/>
      <c r="U37" s="253"/>
      <c r="V37" s="253"/>
      <c r="W37" s="259" t="s">
        <v>15</v>
      </c>
      <c r="X37" s="260"/>
      <c r="Y37" s="261"/>
      <c r="Z37" s="262" t="s">
        <v>139</v>
      </c>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row>
    <row r="38" spans="1:48" ht="24" customHeight="1" x14ac:dyDescent="0.25">
      <c r="B38" s="249" t="s">
        <v>30</v>
      </c>
      <c r="C38" s="249"/>
      <c r="D38" s="249"/>
      <c r="E38" s="249"/>
      <c r="F38" s="249"/>
      <c r="G38" s="249" t="s">
        <v>15</v>
      </c>
      <c r="H38" s="249"/>
      <c r="I38" s="249"/>
      <c r="J38" s="250" t="s">
        <v>140</v>
      </c>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row>
    <row r="39" spans="1:48" ht="14.25" customHeight="1" x14ac:dyDescent="0.25">
      <c r="A39" s="28" t="s">
        <v>23</v>
      </c>
    </row>
  </sheetData>
  <mergeCells count="163">
    <mergeCell ref="I3:AA3"/>
    <mergeCell ref="B3:H3"/>
    <mergeCell ref="B6:F6"/>
    <mergeCell ref="B23:E25"/>
    <mergeCell ref="G7:I7"/>
    <mergeCell ref="S7:U7"/>
    <mergeCell ref="G8:I8"/>
    <mergeCell ref="S8:U8"/>
    <mergeCell ref="S13:T13"/>
    <mergeCell ref="S14:T14"/>
    <mergeCell ref="Y14:AA14"/>
    <mergeCell ref="K25:N25"/>
    <mergeCell ref="Q23:R23"/>
    <mergeCell ref="Q24:R24"/>
    <mergeCell ref="Z24:AA24"/>
    <mergeCell ref="Z25:AA25"/>
    <mergeCell ref="B14:F14"/>
    <mergeCell ref="B15:F15"/>
    <mergeCell ref="B19:AI19"/>
    <mergeCell ref="B20:AI20"/>
    <mergeCell ref="P14:R14"/>
    <mergeCell ref="U14:V14"/>
    <mergeCell ref="W14:X14"/>
    <mergeCell ref="B7:F7"/>
    <mergeCell ref="B8:F8"/>
    <mergeCell ref="B9:F9"/>
    <mergeCell ref="C27:D27"/>
    <mergeCell ref="B33:N33"/>
    <mergeCell ref="B30:N30"/>
    <mergeCell ref="B31:N31"/>
    <mergeCell ref="AQ8:AS8"/>
    <mergeCell ref="J7:L7"/>
    <mergeCell ref="M7:O7"/>
    <mergeCell ref="P7:R7"/>
    <mergeCell ref="V7:X7"/>
    <mergeCell ref="Y7:AA7"/>
    <mergeCell ref="AB7:AD7"/>
    <mergeCell ref="AE7:AG7"/>
    <mergeCell ref="AH7:AJ7"/>
    <mergeCell ref="AK7:AM7"/>
    <mergeCell ref="M8:O8"/>
    <mergeCell ref="P8:R8"/>
    <mergeCell ref="V8:X8"/>
    <mergeCell ref="Y8:AA8"/>
    <mergeCell ref="AB8:AD8"/>
    <mergeCell ref="W32:AB32"/>
    <mergeCell ref="W33:AB33"/>
    <mergeCell ref="L13:M13"/>
    <mergeCell ref="Y12:AG12"/>
    <mergeCell ref="AH12:AP12"/>
    <mergeCell ref="AB14:AC14"/>
    <mergeCell ref="AD14:AE14"/>
    <mergeCell ref="AF14:AG14"/>
    <mergeCell ref="AH14:AJ14"/>
    <mergeCell ref="AK14:AL14"/>
    <mergeCell ref="AH13:AJ13"/>
    <mergeCell ref="AK13:AL13"/>
    <mergeCell ref="AB13:AC13"/>
    <mergeCell ref="AD13:AE13"/>
    <mergeCell ref="AF13:AG13"/>
    <mergeCell ref="Z37:AV37"/>
    <mergeCell ref="AC30:AV30"/>
    <mergeCell ref="N13:O13"/>
    <mergeCell ref="AR27:AT27"/>
    <mergeCell ref="AI26:AP26"/>
    <mergeCell ref="AI27:AP27"/>
    <mergeCell ref="Q27:S27"/>
    <mergeCell ref="AA27:AC27"/>
    <mergeCell ref="Q25:R25"/>
    <mergeCell ref="AD27:AH27"/>
    <mergeCell ref="T27:Z27"/>
    <mergeCell ref="F27:P27"/>
    <mergeCell ref="B16:L16"/>
    <mergeCell ref="N15:O15"/>
    <mergeCell ref="G15:M15"/>
    <mergeCell ref="AQ13:AV13"/>
    <mergeCell ref="AQ14:AV14"/>
    <mergeCell ref="AU15:AV15"/>
    <mergeCell ref="AQ15:AT15"/>
    <mergeCell ref="AM13:AN13"/>
    <mergeCell ref="AO13:AP13"/>
    <mergeCell ref="B38:F38"/>
    <mergeCell ref="G38:I38"/>
    <mergeCell ref="J38:AV38"/>
    <mergeCell ref="B32:N32"/>
    <mergeCell ref="O30:V30"/>
    <mergeCell ref="AG23:AH23"/>
    <mergeCell ref="AG24:AH24"/>
    <mergeCell ref="AG25:AH25"/>
    <mergeCell ref="Z23:AA23"/>
    <mergeCell ref="B37:F37"/>
    <mergeCell ref="G37:I37"/>
    <mergeCell ref="J37:M37"/>
    <mergeCell ref="R37:V37"/>
    <mergeCell ref="O31:V31"/>
    <mergeCell ref="O32:V32"/>
    <mergeCell ref="O33:V33"/>
    <mergeCell ref="W30:AB30"/>
    <mergeCell ref="W31:AB31"/>
    <mergeCell ref="AC31:AV31"/>
    <mergeCell ref="AC32:AV32"/>
    <mergeCell ref="AC33:AV33"/>
    <mergeCell ref="AU27:AV27"/>
    <mergeCell ref="O37:Q37"/>
    <mergeCell ref="W37:Y37"/>
    <mergeCell ref="B17:K17"/>
    <mergeCell ref="M17:AT17"/>
    <mergeCell ref="AE6:AG6"/>
    <mergeCell ref="AH6:AJ6"/>
    <mergeCell ref="AK6:AM6"/>
    <mergeCell ref="AN6:AP6"/>
    <mergeCell ref="G6:I6"/>
    <mergeCell ref="J6:L6"/>
    <mergeCell ref="M6:O6"/>
    <mergeCell ref="P6:R6"/>
    <mergeCell ref="S6:U6"/>
    <mergeCell ref="V6:X6"/>
    <mergeCell ref="Y6:AA6"/>
    <mergeCell ref="AB6:AD6"/>
    <mergeCell ref="AE8:AG8"/>
    <mergeCell ref="AH8:AJ8"/>
    <mergeCell ref="AK8:AM8"/>
    <mergeCell ref="AN8:AP8"/>
    <mergeCell ref="AN7:AP7"/>
    <mergeCell ref="AQ7:AS7"/>
    <mergeCell ref="J8:L8"/>
    <mergeCell ref="G12:O12"/>
    <mergeCell ref="J13:K13"/>
    <mergeCell ref="AQ12:AV12"/>
    <mergeCell ref="U13:V13"/>
    <mergeCell ref="W13:X13"/>
    <mergeCell ref="P15:V15"/>
    <mergeCell ref="W15:X15"/>
    <mergeCell ref="Y15:AE15"/>
    <mergeCell ref="AF15:AG15"/>
    <mergeCell ref="AH15:AN15"/>
    <mergeCell ref="N16:V16"/>
    <mergeCell ref="Z16:AH16"/>
    <mergeCell ref="AL16:AT16"/>
    <mergeCell ref="P12:X12"/>
    <mergeCell ref="G9:AV9"/>
    <mergeCell ref="B18:N18"/>
    <mergeCell ref="P18:AT18"/>
    <mergeCell ref="B13:F13"/>
    <mergeCell ref="B12:F12"/>
    <mergeCell ref="Y13:AA13"/>
    <mergeCell ref="AR26:AT26"/>
    <mergeCell ref="R1:T1"/>
    <mergeCell ref="AU26:AV26"/>
    <mergeCell ref="AO15:AP15"/>
    <mergeCell ref="G14:I14"/>
    <mergeCell ref="J14:K14"/>
    <mergeCell ref="L14:M14"/>
    <mergeCell ref="N14:O14"/>
    <mergeCell ref="G13:I13"/>
    <mergeCell ref="AM14:AN14"/>
    <mergeCell ref="AO14:AP14"/>
    <mergeCell ref="AQ6:AS6"/>
    <mergeCell ref="AT6:AV6"/>
    <mergeCell ref="AT7:AV7"/>
    <mergeCell ref="AT8:AV8"/>
    <mergeCell ref="U1:V1"/>
    <mergeCell ref="P13:R13"/>
  </mergeCells>
  <phoneticPr fontId="1"/>
  <pageMargins left="0.51181102362204722" right="0.31496062992125984" top="0.74803149606299213" bottom="0.55118110236220474" header="0.31496062992125984" footer="0.31496062992125984"/>
  <pageSetup paperSize="9" orientation="portrait" r:id="rId1"/>
  <headerFooter>
    <oddHeader>&amp;L&amp;"ＭＳ Ｐ明朝,標準"&amp;8別記第5号様式（第9条関係）&amp;R&amp;"-,太字"
&amp;14【記載例】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8F0C7-1102-42FD-BDB1-21327E06792A}">
  <dimension ref="A1:R33"/>
  <sheetViews>
    <sheetView view="pageBreakPreview" topLeftCell="A13" zoomScaleNormal="100" zoomScaleSheetLayoutView="100" workbookViewId="0">
      <selection activeCell="B26" sqref="B26"/>
    </sheetView>
  </sheetViews>
  <sheetFormatPr defaultColWidth="9" defaultRowHeight="12.75" x14ac:dyDescent="0.25"/>
  <cols>
    <col min="1" max="1" width="3.86328125" style="187" customWidth="1"/>
    <col min="2" max="2" width="4.6640625" style="187" customWidth="1"/>
    <col min="3" max="16" width="5.86328125" style="187" customWidth="1"/>
    <col min="17" max="17" width="4.265625" style="187" customWidth="1"/>
    <col min="18" max="18" width="0.73046875" style="187" customWidth="1"/>
    <col min="19" max="16384" width="9" style="187"/>
  </cols>
  <sheetData>
    <row r="1" spans="1:18" ht="29.25" customHeight="1" x14ac:dyDescent="0.25">
      <c r="A1" s="294" t="s">
        <v>83</v>
      </c>
      <c r="B1" s="294"/>
      <c r="C1" s="184"/>
      <c r="D1" s="295" t="s">
        <v>144</v>
      </c>
      <c r="E1" s="295"/>
      <c r="F1" s="295"/>
      <c r="G1" s="295"/>
      <c r="H1" s="295"/>
      <c r="I1" s="295"/>
      <c r="J1" s="295"/>
      <c r="K1" s="295"/>
      <c r="L1" s="295"/>
      <c r="M1" s="295"/>
      <c r="N1" s="295"/>
      <c r="O1" s="295"/>
      <c r="P1" s="295"/>
      <c r="Q1" s="185"/>
      <c r="R1" s="186"/>
    </row>
    <row r="2" spans="1:18" ht="18.75" customHeight="1" x14ac:dyDescent="0.25">
      <c r="B2" s="188"/>
      <c r="F2" s="189"/>
      <c r="G2" s="189"/>
      <c r="H2" s="190"/>
      <c r="I2" s="190"/>
      <c r="J2" s="296" t="s">
        <v>84</v>
      </c>
      <c r="K2" s="296"/>
      <c r="L2" s="297" t="s">
        <v>187</v>
      </c>
      <c r="M2" s="297"/>
      <c r="N2" s="297"/>
      <c r="O2" s="297"/>
      <c r="P2" s="297"/>
    </row>
    <row r="3" spans="1:18" ht="12" customHeight="1" x14ac:dyDescent="0.25">
      <c r="B3" s="188"/>
      <c r="F3" s="189"/>
      <c r="G3" s="189"/>
      <c r="H3" s="190"/>
      <c r="I3" s="190"/>
      <c r="J3" s="188"/>
      <c r="K3" s="191"/>
      <c r="L3" s="191"/>
      <c r="M3" s="191"/>
      <c r="N3" s="192"/>
      <c r="O3" s="191"/>
      <c r="P3" s="191"/>
    </row>
    <row r="4" spans="1:18" ht="21" customHeight="1" x14ac:dyDescent="0.25">
      <c r="B4" s="193" t="s">
        <v>145</v>
      </c>
      <c r="C4" s="297" t="s">
        <v>186</v>
      </c>
      <c r="D4" s="297"/>
      <c r="E4" s="297"/>
      <c r="F4" s="297"/>
      <c r="G4" s="297"/>
      <c r="H4" s="297"/>
      <c r="I4" s="297"/>
      <c r="J4" s="297"/>
      <c r="K4" s="297"/>
      <c r="L4" s="297"/>
      <c r="M4" s="297"/>
      <c r="N4" s="297"/>
      <c r="O4" s="297"/>
      <c r="P4" s="297"/>
    </row>
    <row r="5" spans="1:18" ht="21" customHeight="1" x14ac:dyDescent="0.25">
      <c r="B5" s="193" t="s">
        <v>146</v>
      </c>
      <c r="C5" s="298" t="s">
        <v>194</v>
      </c>
      <c r="D5" s="298"/>
      <c r="E5" s="298"/>
      <c r="F5" s="298"/>
      <c r="G5" s="298"/>
      <c r="H5" s="298"/>
      <c r="I5" s="298"/>
      <c r="J5" s="298"/>
      <c r="K5" s="298"/>
      <c r="L5" s="298"/>
      <c r="M5" s="298"/>
      <c r="N5" s="298"/>
      <c r="O5" s="298"/>
      <c r="P5" s="298"/>
    </row>
    <row r="6" spans="1:18" ht="21" customHeight="1" x14ac:dyDescent="0.25">
      <c r="B6" s="193" t="s">
        <v>147</v>
      </c>
      <c r="C6" s="293"/>
      <c r="D6" s="293"/>
      <c r="E6" s="293"/>
      <c r="F6" s="293"/>
      <c r="G6" s="293"/>
      <c r="H6" s="293"/>
      <c r="I6" s="293"/>
      <c r="J6" s="293"/>
      <c r="K6" s="293"/>
      <c r="L6" s="293"/>
      <c r="M6" s="293"/>
      <c r="N6" s="293"/>
      <c r="O6" s="293"/>
      <c r="P6" s="293"/>
    </row>
    <row r="7" spans="1:18" ht="21" customHeight="1" x14ac:dyDescent="0.25">
      <c r="B7" s="193" t="s">
        <v>148</v>
      </c>
      <c r="C7" s="293"/>
      <c r="D7" s="293"/>
      <c r="E7" s="293"/>
      <c r="F7" s="293"/>
      <c r="G7" s="293"/>
      <c r="H7" s="293"/>
      <c r="I7" s="293"/>
      <c r="J7" s="293"/>
      <c r="K7" s="293"/>
      <c r="L7" s="293"/>
      <c r="M7" s="293"/>
      <c r="N7" s="293"/>
      <c r="O7" s="293"/>
      <c r="P7" s="293"/>
    </row>
    <row r="8" spans="1:18" ht="21" customHeight="1" x14ac:dyDescent="0.25">
      <c r="B8" s="193" t="s">
        <v>149</v>
      </c>
      <c r="C8" s="293"/>
      <c r="D8" s="293"/>
      <c r="E8" s="293"/>
      <c r="F8" s="293"/>
      <c r="G8" s="293"/>
      <c r="H8" s="293"/>
      <c r="I8" s="293"/>
      <c r="J8" s="293"/>
      <c r="K8" s="293"/>
      <c r="L8" s="293"/>
      <c r="M8" s="293"/>
      <c r="N8" s="293"/>
      <c r="O8" s="293"/>
      <c r="P8" s="293"/>
    </row>
    <row r="9" spans="1:18" ht="21" customHeight="1" x14ac:dyDescent="0.25">
      <c r="B9" s="193" t="s">
        <v>150</v>
      </c>
      <c r="C9" s="293"/>
      <c r="D9" s="293"/>
      <c r="E9" s="293"/>
      <c r="F9" s="293"/>
      <c r="G9" s="293"/>
      <c r="H9" s="293"/>
      <c r="I9" s="293"/>
      <c r="J9" s="293"/>
      <c r="K9" s="293"/>
      <c r="L9" s="293"/>
      <c r="M9" s="293"/>
      <c r="N9" s="293"/>
      <c r="O9" s="293"/>
      <c r="P9" s="293"/>
    </row>
    <row r="10" spans="1:18" ht="21" customHeight="1" x14ac:dyDescent="0.25">
      <c r="B10" s="194" t="s">
        <v>151</v>
      </c>
      <c r="C10" s="293"/>
      <c r="D10" s="293"/>
      <c r="E10" s="293"/>
      <c r="F10" s="293"/>
      <c r="G10" s="293"/>
      <c r="H10" s="293"/>
      <c r="I10" s="293"/>
      <c r="J10" s="293"/>
      <c r="K10" s="293"/>
      <c r="L10" s="293"/>
      <c r="M10" s="293"/>
      <c r="N10" s="293"/>
      <c r="O10" s="293"/>
      <c r="P10" s="293"/>
    </row>
    <row r="11" spans="1:18" ht="21" customHeight="1" x14ac:dyDescent="0.25">
      <c r="B11" s="194" t="s">
        <v>152</v>
      </c>
      <c r="C11" s="293"/>
      <c r="D11" s="293"/>
      <c r="E11" s="293"/>
      <c r="F11" s="293"/>
      <c r="G11" s="293"/>
      <c r="H11" s="293"/>
      <c r="I11" s="293"/>
      <c r="J11" s="293"/>
      <c r="K11" s="293"/>
      <c r="L11" s="293"/>
      <c r="M11" s="293"/>
      <c r="N11" s="293"/>
      <c r="O11" s="293"/>
      <c r="P11" s="293"/>
    </row>
    <row r="12" spans="1:18" ht="21" customHeight="1" x14ac:dyDescent="0.25">
      <c r="B12" s="193" t="s">
        <v>153</v>
      </c>
      <c r="C12" s="293"/>
      <c r="D12" s="293"/>
      <c r="E12" s="293"/>
      <c r="F12" s="293"/>
      <c r="G12" s="293"/>
      <c r="H12" s="293"/>
      <c r="I12" s="293"/>
      <c r="J12" s="293"/>
      <c r="K12" s="293"/>
      <c r="L12" s="293"/>
      <c r="M12" s="293"/>
      <c r="N12" s="293"/>
      <c r="O12" s="293"/>
      <c r="P12" s="293"/>
    </row>
    <row r="13" spans="1:18" ht="21" customHeight="1" x14ac:dyDescent="0.25">
      <c r="B13" s="193" t="s">
        <v>154</v>
      </c>
      <c r="C13" s="293"/>
      <c r="D13" s="293"/>
      <c r="E13" s="293"/>
      <c r="F13" s="293"/>
      <c r="G13" s="293"/>
      <c r="H13" s="293"/>
      <c r="I13" s="293"/>
      <c r="J13" s="293"/>
      <c r="K13" s="293"/>
      <c r="L13" s="293"/>
      <c r="M13" s="293"/>
      <c r="N13" s="293"/>
      <c r="O13" s="293"/>
      <c r="P13" s="293"/>
    </row>
    <row r="14" spans="1:18" ht="21" customHeight="1" x14ac:dyDescent="0.25">
      <c r="B14" s="301" t="s">
        <v>155</v>
      </c>
      <c r="C14" s="301"/>
      <c r="D14" s="301"/>
      <c r="E14" s="301"/>
      <c r="F14" s="301"/>
      <c r="G14" s="301"/>
      <c r="H14" s="301"/>
      <c r="I14" s="301"/>
      <c r="J14" s="301"/>
      <c r="K14" s="301"/>
      <c r="L14" s="301"/>
      <c r="M14" s="301"/>
      <c r="N14" s="301"/>
      <c r="O14" s="301"/>
      <c r="P14" s="301"/>
    </row>
    <row r="15" spans="1:18" ht="21" customHeight="1" x14ac:dyDescent="0.25">
      <c r="B15" s="300" t="s">
        <v>156</v>
      </c>
      <c r="C15" s="300"/>
      <c r="D15" s="300"/>
      <c r="E15" s="300"/>
      <c r="F15" s="300"/>
      <c r="G15" s="300"/>
      <c r="H15" s="300"/>
      <c r="I15" s="300"/>
      <c r="J15" s="300"/>
      <c r="K15" s="300"/>
      <c r="L15" s="300"/>
      <c r="M15" s="300"/>
      <c r="N15" s="300"/>
      <c r="O15" s="300"/>
      <c r="P15" s="300"/>
    </row>
    <row r="16" spans="1:18" ht="21" customHeight="1" x14ac:dyDescent="0.25">
      <c r="B16" s="300" t="s">
        <v>157</v>
      </c>
      <c r="C16" s="300"/>
      <c r="D16" s="300"/>
      <c r="E16" s="300"/>
      <c r="F16" s="300"/>
      <c r="G16" s="300"/>
      <c r="H16" s="300"/>
      <c r="I16" s="300"/>
      <c r="J16" s="300"/>
      <c r="K16" s="300"/>
      <c r="L16" s="300"/>
      <c r="M16" s="300"/>
      <c r="N16" s="300"/>
      <c r="O16" s="300"/>
      <c r="P16" s="300"/>
    </row>
    <row r="17" spans="2:16" ht="21" customHeight="1" x14ac:dyDescent="0.25">
      <c r="B17" s="300" t="s">
        <v>158</v>
      </c>
      <c r="C17" s="300"/>
      <c r="D17" s="300"/>
      <c r="E17" s="300"/>
      <c r="F17" s="300"/>
      <c r="G17" s="300"/>
      <c r="H17" s="300"/>
      <c r="I17" s="300"/>
      <c r="J17" s="300"/>
      <c r="K17" s="300"/>
      <c r="L17" s="300"/>
      <c r="M17" s="300"/>
      <c r="N17" s="300"/>
      <c r="O17" s="300"/>
      <c r="P17" s="300"/>
    </row>
    <row r="18" spans="2:16" ht="21" customHeight="1" x14ac:dyDescent="0.25"/>
    <row r="19" spans="2:16" ht="21" customHeight="1" x14ac:dyDescent="0.25">
      <c r="B19" s="187" t="s">
        <v>159</v>
      </c>
    </row>
    <row r="20" spans="2:16" ht="21" customHeight="1" x14ac:dyDescent="0.25">
      <c r="B20" s="187" t="s">
        <v>160</v>
      </c>
    </row>
    <row r="21" spans="2:16" ht="21" customHeight="1" x14ac:dyDescent="0.25">
      <c r="B21" s="187" t="s">
        <v>161</v>
      </c>
    </row>
    <row r="22" spans="2:16" ht="21" customHeight="1" x14ac:dyDescent="0.25">
      <c r="B22" s="187" t="s">
        <v>162</v>
      </c>
    </row>
    <row r="23" spans="2:16" ht="19.5" customHeight="1" x14ac:dyDescent="0.25"/>
    <row r="24" spans="2:16" ht="21" customHeight="1" x14ac:dyDescent="0.25">
      <c r="B24" s="188" t="s">
        <v>163</v>
      </c>
    </row>
    <row r="25" spans="2:16" ht="9.75" customHeight="1" x14ac:dyDescent="0.25"/>
    <row r="26" spans="2:16" ht="27.75" customHeight="1" x14ac:dyDescent="0.25">
      <c r="B26" s="188" t="s">
        <v>195</v>
      </c>
    </row>
    <row r="27" spans="2:16" ht="21" customHeight="1" x14ac:dyDescent="0.25">
      <c r="C27" s="299" t="s">
        <v>164</v>
      </c>
      <c r="D27" s="299"/>
      <c r="E27" s="299"/>
      <c r="F27" s="299"/>
      <c r="G27" s="299"/>
      <c r="H27" s="299"/>
      <c r="I27" s="299"/>
      <c r="J27" s="299"/>
      <c r="K27" s="299"/>
      <c r="L27" s="299"/>
      <c r="M27" s="299"/>
      <c r="N27" s="299"/>
      <c r="O27" s="299"/>
      <c r="P27" s="299"/>
    </row>
    <row r="28" spans="2:16" ht="21" customHeight="1" x14ac:dyDescent="0.25">
      <c r="D28" s="195" t="s">
        <v>165</v>
      </c>
      <c r="E28" s="213">
        <v>0</v>
      </c>
      <c r="F28" s="196" t="s">
        <v>3</v>
      </c>
      <c r="G28" s="195" t="s">
        <v>166</v>
      </c>
      <c r="H28" s="213">
        <v>3</v>
      </c>
      <c r="I28" s="196" t="s">
        <v>3</v>
      </c>
      <c r="J28" s="195" t="s">
        <v>167</v>
      </c>
      <c r="K28" s="213">
        <v>0</v>
      </c>
      <c r="L28" s="196" t="s">
        <v>3</v>
      </c>
    </row>
    <row r="29" spans="2:16" ht="6.85" customHeight="1" x14ac:dyDescent="0.25">
      <c r="D29" s="190"/>
      <c r="E29" s="190"/>
      <c r="F29" s="190"/>
      <c r="G29" s="190"/>
      <c r="H29" s="190"/>
      <c r="I29" s="190"/>
      <c r="J29" s="190"/>
      <c r="K29" s="190"/>
      <c r="L29" s="190"/>
    </row>
    <row r="30" spans="2:16" ht="21" customHeight="1" x14ac:dyDescent="0.25">
      <c r="C30" s="299" t="s">
        <v>168</v>
      </c>
      <c r="D30" s="299"/>
      <c r="E30" s="299"/>
      <c r="F30" s="299"/>
      <c r="G30" s="299"/>
      <c r="H30" s="299"/>
      <c r="I30" s="299"/>
      <c r="J30" s="299"/>
      <c r="K30" s="299"/>
      <c r="L30" s="299"/>
      <c r="M30" s="299"/>
      <c r="N30" s="299"/>
      <c r="O30" s="299"/>
      <c r="P30" s="299"/>
    </row>
    <row r="31" spans="2:16" ht="21" customHeight="1" x14ac:dyDescent="0.25">
      <c r="D31" s="195" t="s">
        <v>165</v>
      </c>
      <c r="E31" s="213">
        <v>0</v>
      </c>
      <c r="F31" s="196" t="s">
        <v>3</v>
      </c>
      <c r="G31" s="195" t="s">
        <v>166</v>
      </c>
      <c r="H31" s="213">
        <v>2</v>
      </c>
      <c r="I31" s="196" t="s">
        <v>3</v>
      </c>
      <c r="J31" s="195" t="s">
        <v>167</v>
      </c>
      <c r="K31" s="213">
        <v>0</v>
      </c>
      <c r="L31" s="196" t="s">
        <v>3</v>
      </c>
    </row>
    <row r="32" spans="2:16" ht="6.4" customHeight="1" x14ac:dyDescent="0.25"/>
    <row r="33" spans="2:16" ht="16.899999999999999" customHeight="1" x14ac:dyDescent="0.25">
      <c r="B33" s="2"/>
      <c r="C33" s="300" t="s">
        <v>169</v>
      </c>
      <c r="D33" s="300"/>
      <c r="E33" s="300"/>
      <c r="F33" s="300"/>
      <c r="G33" s="300"/>
      <c r="H33" s="300"/>
      <c r="I33" s="300"/>
      <c r="J33" s="300"/>
      <c r="K33" s="300"/>
      <c r="L33" s="300"/>
      <c r="M33" s="300"/>
      <c r="N33" s="300"/>
      <c r="O33" s="300"/>
      <c r="P33" s="300"/>
    </row>
  </sheetData>
  <mergeCells count="21">
    <mergeCell ref="C27:P27"/>
    <mergeCell ref="C30:P30"/>
    <mergeCell ref="C33:P33"/>
    <mergeCell ref="C12:P12"/>
    <mergeCell ref="C13:P13"/>
    <mergeCell ref="B14:P14"/>
    <mergeCell ref="B15:P15"/>
    <mergeCell ref="B16:P16"/>
    <mergeCell ref="B17:P17"/>
    <mergeCell ref="C11:P11"/>
    <mergeCell ref="A1:B1"/>
    <mergeCell ref="D1:P1"/>
    <mergeCell ref="J2:K2"/>
    <mergeCell ref="L2:P2"/>
    <mergeCell ref="C4:P4"/>
    <mergeCell ref="C5:P5"/>
    <mergeCell ref="C6:P6"/>
    <mergeCell ref="C7:P7"/>
    <mergeCell ref="C8:P8"/>
    <mergeCell ref="C9:P9"/>
    <mergeCell ref="C10:P10"/>
  </mergeCells>
  <phoneticPr fontId="1"/>
  <pageMargins left="0.39370078740157483" right="0.39370078740157483" top="0.39370078740157483"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9"/>
  <sheetViews>
    <sheetView view="pageBreakPreview" zoomScaleNormal="100" zoomScaleSheetLayoutView="100" workbookViewId="0">
      <selection activeCell="AB2" sqref="AB2"/>
    </sheetView>
  </sheetViews>
  <sheetFormatPr defaultColWidth="9" defaultRowHeight="10.5" x14ac:dyDescent="0.25"/>
  <cols>
    <col min="1" max="1" width="7.265625" style="23" customWidth="1"/>
    <col min="2" max="2" width="5.73046875" style="23" customWidth="1"/>
    <col min="3" max="3" width="3.73046875" style="45" customWidth="1"/>
    <col min="4" max="5" width="5.73046875" style="23" customWidth="1"/>
    <col min="6" max="6" width="3.73046875" style="45" customWidth="1"/>
    <col min="7" max="7" width="5.73046875" style="46" customWidth="1"/>
    <col min="8" max="8" width="5.73046875" style="23" customWidth="1"/>
    <col min="9" max="9" width="3.73046875" style="45" customWidth="1"/>
    <col min="10" max="10" width="5.73046875" style="46" customWidth="1"/>
    <col min="11" max="11" width="5.73046875" style="23" customWidth="1"/>
    <col min="12" max="12" width="3.73046875" style="45" customWidth="1"/>
    <col min="13" max="13" width="5.73046875" style="46" customWidth="1"/>
    <col min="14" max="14" width="5.73046875" style="23" customWidth="1"/>
    <col min="15" max="15" width="3.73046875" style="45" customWidth="1"/>
    <col min="16" max="16" width="5.73046875" style="46" customWidth="1"/>
    <col min="17" max="17" width="5.73046875" style="23" customWidth="1"/>
    <col min="18" max="18" width="3.73046875" style="45" customWidth="1"/>
    <col min="19" max="19" width="5.73046875" style="46" customWidth="1"/>
    <col min="20" max="21" width="5.73046875" style="23" customWidth="1"/>
    <col min="22" max="23" width="5.265625" style="23" customWidth="1"/>
    <col min="24" max="24" width="5.86328125" style="23" customWidth="1"/>
    <col min="25" max="25" width="5.73046875" style="23" customWidth="1"/>
    <col min="26" max="26" width="5.73046875" style="55" customWidth="1"/>
    <col min="27" max="37" width="10.46484375" style="23" customWidth="1"/>
    <col min="38" max="41" width="4.59765625" style="23" customWidth="1"/>
    <col min="42" max="16384" width="9" style="23"/>
  </cols>
  <sheetData>
    <row r="1" spans="1:27" ht="32.25" customHeight="1" x14ac:dyDescent="0.25">
      <c r="A1" s="67"/>
      <c r="B1" s="67"/>
      <c r="C1" s="67"/>
      <c r="D1" s="67"/>
      <c r="E1" s="67"/>
      <c r="F1" s="67"/>
      <c r="G1" s="67"/>
      <c r="H1" s="67"/>
      <c r="J1" s="303" t="s">
        <v>83</v>
      </c>
      <c r="K1" s="303"/>
      <c r="L1" s="164" t="s">
        <v>122</v>
      </c>
      <c r="M1" s="304" t="s">
        <v>90</v>
      </c>
      <c r="N1" s="304"/>
      <c r="O1" s="304"/>
      <c r="P1" s="304"/>
      <c r="Q1" s="304"/>
      <c r="R1" s="304"/>
      <c r="S1" s="304"/>
      <c r="T1" s="67"/>
      <c r="U1" s="67"/>
      <c r="V1" s="67"/>
      <c r="W1" s="67"/>
      <c r="X1" s="67"/>
      <c r="Y1" s="67"/>
      <c r="Z1" s="67"/>
    </row>
    <row r="2" spans="1:27" ht="27" customHeight="1" thickBot="1" x14ac:dyDescent="0.3">
      <c r="A2" s="302"/>
      <c r="B2" s="302" t="s">
        <v>68</v>
      </c>
      <c r="C2" s="302"/>
      <c r="D2" s="302"/>
      <c r="E2" s="302" t="s">
        <v>18</v>
      </c>
      <c r="F2" s="302"/>
      <c r="G2" s="302"/>
      <c r="H2" s="302" t="s">
        <v>19</v>
      </c>
      <c r="I2" s="302"/>
      <c r="J2" s="302"/>
      <c r="K2" s="302" t="s">
        <v>20</v>
      </c>
      <c r="L2" s="302"/>
      <c r="M2" s="302"/>
      <c r="N2" s="302" t="s">
        <v>21</v>
      </c>
      <c r="O2" s="302"/>
      <c r="P2" s="302"/>
      <c r="Q2" s="302" t="s">
        <v>22</v>
      </c>
      <c r="R2" s="302"/>
      <c r="S2" s="302"/>
      <c r="T2" s="302" t="s">
        <v>70</v>
      </c>
      <c r="U2" s="302"/>
      <c r="V2" s="308" t="s">
        <v>75</v>
      </c>
      <c r="W2" s="309"/>
      <c r="X2" s="310"/>
      <c r="Y2" s="302" t="s">
        <v>4</v>
      </c>
      <c r="Z2" s="307"/>
    </row>
    <row r="3" spans="1:27" ht="27" customHeight="1" x14ac:dyDescent="0.25">
      <c r="A3" s="302"/>
      <c r="B3" s="39" t="s">
        <v>141</v>
      </c>
      <c r="C3" s="39" t="s">
        <v>69</v>
      </c>
      <c r="D3" s="39" t="s">
        <v>142</v>
      </c>
      <c r="E3" s="39" t="s">
        <v>141</v>
      </c>
      <c r="F3" s="39" t="s">
        <v>69</v>
      </c>
      <c r="G3" s="40" t="s">
        <v>142</v>
      </c>
      <c r="H3" s="39" t="s">
        <v>141</v>
      </c>
      <c r="I3" s="39" t="s">
        <v>69</v>
      </c>
      <c r="J3" s="40" t="s">
        <v>142</v>
      </c>
      <c r="K3" s="39" t="s">
        <v>141</v>
      </c>
      <c r="L3" s="39" t="s">
        <v>69</v>
      </c>
      <c r="M3" s="40" t="s">
        <v>142</v>
      </c>
      <c r="N3" s="39" t="s">
        <v>141</v>
      </c>
      <c r="O3" s="39" t="s">
        <v>69</v>
      </c>
      <c r="P3" s="40" t="s">
        <v>142</v>
      </c>
      <c r="Q3" s="39" t="s">
        <v>141</v>
      </c>
      <c r="R3" s="39" t="s">
        <v>69</v>
      </c>
      <c r="S3" s="40" t="s">
        <v>142</v>
      </c>
      <c r="T3" s="39" t="s">
        <v>141</v>
      </c>
      <c r="U3" s="39" t="s">
        <v>142</v>
      </c>
      <c r="V3" s="53" t="s">
        <v>143</v>
      </c>
      <c r="W3" s="53" t="s">
        <v>76</v>
      </c>
      <c r="X3" s="53" t="s">
        <v>142</v>
      </c>
      <c r="Y3" s="53" t="s">
        <v>141</v>
      </c>
      <c r="Z3" s="54" t="s">
        <v>142</v>
      </c>
      <c r="AA3" s="41"/>
    </row>
    <row r="4" spans="1:27" ht="27" customHeight="1" x14ac:dyDescent="0.25">
      <c r="A4" s="59" t="s">
        <v>40</v>
      </c>
      <c r="B4" s="165">
        <v>20</v>
      </c>
      <c r="C4" s="59">
        <v>1</v>
      </c>
      <c r="D4" s="56">
        <f t="shared" ref="D4" si="0">B4*C4</f>
        <v>20</v>
      </c>
      <c r="E4" s="165">
        <v>10</v>
      </c>
      <c r="F4" s="42">
        <v>0.83333333333333337</v>
      </c>
      <c r="G4" s="56">
        <f t="shared" ref="G4" si="1">ROUNDUP(E4*F4,0)</f>
        <v>9</v>
      </c>
      <c r="H4" s="165">
        <v>7</v>
      </c>
      <c r="I4" s="43">
        <v>0.66666666666666663</v>
      </c>
      <c r="J4" s="56">
        <f t="shared" ref="J4" si="2">ROUNDUP(H4*I4,0)</f>
        <v>5</v>
      </c>
      <c r="K4" s="165">
        <v>5</v>
      </c>
      <c r="L4" s="38">
        <v>0.5</v>
      </c>
      <c r="M4" s="57">
        <f t="shared" ref="M4" si="3">ROUNDUP(K4*L4,0)</f>
        <v>3</v>
      </c>
      <c r="N4" s="165">
        <v>3</v>
      </c>
      <c r="O4" s="38">
        <v>0.33333333333333331</v>
      </c>
      <c r="P4" s="57">
        <f t="shared" ref="P4" si="4">ROUNDUP(N4*O4,0)</f>
        <v>1</v>
      </c>
      <c r="Q4" s="165">
        <v>1</v>
      </c>
      <c r="R4" s="38">
        <v>0.16666666666666666</v>
      </c>
      <c r="S4" s="56">
        <f t="shared" ref="S4" si="5">ROUNDUP(Q4*R4,0)</f>
        <v>1</v>
      </c>
      <c r="T4" s="165">
        <v>8</v>
      </c>
      <c r="U4" s="165">
        <v>8</v>
      </c>
      <c r="V4" s="166">
        <v>2</v>
      </c>
      <c r="W4" s="166">
        <v>25</v>
      </c>
      <c r="X4" s="68">
        <f t="shared" ref="X4" si="6">IFERROR(ROUNDUP(V4/W4,0),"")</f>
        <v>1</v>
      </c>
      <c r="Y4" s="58">
        <f t="shared" ref="Y4" si="7">SUM(B4,E4,H4,K4,N4,Q4,T4)</f>
        <v>54</v>
      </c>
      <c r="Z4" s="69">
        <f>SUM(D4,G4,J4,M4,P4,S4,U4,X4)</f>
        <v>48</v>
      </c>
    </row>
    <row r="5" spans="1:27" ht="27" customHeight="1" x14ac:dyDescent="0.25">
      <c r="A5" s="59" t="s">
        <v>41</v>
      </c>
      <c r="B5" s="165">
        <v>20</v>
      </c>
      <c r="C5" s="59">
        <v>1</v>
      </c>
      <c r="D5" s="56">
        <f t="shared" ref="D5:D15" si="8">B5*C5</f>
        <v>20</v>
      </c>
      <c r="E5" s="165">
        <v>10</v>
      </c>
      <c r="F5" s="42">
        <v>0.83333333333333337</v>
      </c>
      <c r="G5" s="56">
        <f t="shared" ref="G5:G15" si="9">ROUNDUP(E5*F5,0)</f>
        <v>9</v>
      </c>
      <c r="H5" s="165">
        <v>7</v>
      </c>
      <c r="I5" s="43">
        <v>0.66666666666666663</v>
      </c>
      <c r="J5" s="56">
        <f t="shared" ref="J5:J15" si="10">ROUNDUP(H5*I5,0)</f>
        <v>5</v>
      </c>
      <c r="K5" s="165">
        <v>5</v>
      </c>
      <c r="L5" s="38">
        <v>0.5</v>
      </c>
      <c r="M5" s="57">
        <f t="shared" ref="M5:M15" si="11">ROUNDUP(K5*L5,0)</f>
        <v>3</v>
      </c>
      <c r="N5" s="165">
        <v>3</v>
      </c>
      <c r="O5" s="38">
        <v>0.33333333333333331</v>
      </c>
      <c r="P5" s="57">
        <f t="shared" ref="P5:P15" si="12">ROUNDUP(N5*O5,0)</f>
        <v>1</v>
      </c>
      <c r="Q5" s="165">
        <v>1</v>
      </c>
      <c r="R5" s="38">
        <v>0.16666666666666666</v>
      </c>
      <c r="S5" s="56">
        <f t="shared" ref="S5:S15" si="13">ROUNDUP(Q5*R5,0)</f>
        <v>1</v>
      </c>
      <c r="T5" s="165"/>
      <c r="U5" s="165"/>
      <c r="V5" s="166">
        <v>2</v>
      </c>
      <c r="W5" s="166">
        <v>23</v>
      </c>
      <c r="X5" s="68">
        <f t="shared" ref="X5:X15" si="14">IFERROR(ROUNDUP(V5/W5,0),"")</f>
        <v>1</v>
      </c>
      <c r="Y5" s="58">
        <f t="shared" ref="Y5:Y15" si="15">SUM(B5,E5,H5,K5,N5,Q5,T5)</f>
        <v>46</v>
      </c>
      <c r="Z5" s="69">
        <f t="shared" ref="Z5:Z15" si="16">SUM(D5,G5,J5,M5,P5,S5,U5,X5)</f>
        <v>40</v>
      </c>
    </row>
    <row r="6" spans="1:27" ht="27" customHeight="1" x14ac:dyDescent="0.25">
      <c r="A6" s="59" t="s">
        <v>42</v>
      </c>
      <c r="B6" s="165">
        <v>20</v>
      </c>
      <c r="C6" s="59">
        <v>1</v>
      </c>
      <c r="D6" s="56">
        <f t="shared" si="8"/>
        <v>20</v>
      </c>
      <c r="E6" s="165">
        <v>10</v>
      </c>
      <c r="F6" s="42">
        <v>0.83333333333333337</v>
      </c>
      <c r="G6" s="56">
        <f t="shared" si="9"/>
        <v>9</v>
      </c>
      <c r="H6" s="165">
        <v>7</v>
      </c>
      <c r="I6" s="43">
        <v>0.66666666666666663</v>
      </c>
      <c r="J6" s="56">
        <f t="shared" si="10"/>
        <v>5</v>
      </c>
      <c r="K6" s="165">
        <v>5</v>
      </c>
      <c r="L6" s="38">
        <v>0.5</v>
      </c>
      <c r="M6" s="57">
        <f t="shared" si="11"/>
        <v>3</v>
      </c>
      <c r="N6" s="165">
        <v>3</v>
      </c>
      <c r="O6" s="38">
        <v>0.33333333333333331</v>
      </c>
      <c r="P6" s="57">
        <f t="shared" si="12"/>
        <v>1</v>
      </c>
      <c r="Q6" s="165">
        <v>1</v>
      </c>
      <c r="R6" s="38">
        <v>0.16666666666666666</v>
      </c>
      <c r="S6" s="56">
        <f t="shared" si="13"/>
        <v>1</v>
      </c>
      <c r="T6" s="165"/>
      <c r="U6" s="165"/>
      <c r="V6" s="166">
        <v>2</v>
      </c>
      <c r="W6" s="166">
        <v>26</v>
      </c>
      <c r="X6" s="68">
        <f t="shared" si="14"/>
        <v>1</v>
      </c>
      <c r="Y6" s="58">
        <f t="shared" si="15"/>
        <v>46</v>
      </c>
      <c r="Z6" s="69">
        <f>SUM(D6,G6,J6,M6,P6,S6,U6,X6)</f>
        <v>40</v>
      </c>
    </row>
    <row r="7" spans="1:27" ht="27" customHeight="1" x14ac:dyDescent="0.25">
      <c r="A7" s="59" t="s">
        <v>43</v>
      </c>
      <c r="B7" s="165">
        <v>20</v>
      </c>
      <c r="C7" s="59">
        <v>1</v>
      </c>
      <c r="D7" s="56">
        <f t="shared" si="8"/>
        <v>20</v>
      </c>
      <c r="E7" s="165">
        <v>10</v>
      </c>
      <c r="F7" s="42">
        <v>0.83333333333333337</v>
      </c>
      <c r="G7" s="56">
        <f t="shared" si="9"/>
        <v>9</v>
      </c>
      <c r="H7" s="165">
        <v>7</v>
      </c>
      <c r="I7" s="43">
        <v>0.66666666666666663</v>
      </c>
      <c r="J7" s="56">
        <f t="shared" si="10"/>
        <v>5</v>
      </c>
      <c r="K7" s="165">
        <v>5</v>
      </c>
      <c r="L7" s="38">
        <v>0.5</v>
      </c>
      <c r="M7" s="57">
        <f t="shared" si="11"/>
        <v>3</v>
      </c>
      <c r="N7" s="165">
        <v>3</v>
      </c>
      <c r="O7" s="38">
        <v>0.33333333333333331</v>
      </c>
      <c r="P7" s="57">
        <f t="shared" si="12"/>
        <v>1</v>
      </c>
      <c r="Q7" s="165">
        <v>1</v>
      </c>
      <c r="R7" s="38">
        <v>0.16666666666666666</v>
      </c>
      <c r="S7" s="56">
        <f t="shared" si="13"/>
        <v>1</v>
      </c>
      <c r="T7" s="165">
        <v>8</v>
      </c>
      <c r="U7" s="165">
        <v>8</v>
      </c>
      <c r="V7" s="166">
        <v>2</v>
      </c>
      <c r="W7" s="166">
        <v>26</v>
      </c>
      <c r="X7" s="68">
        <f t="shared" si="14"/>
        <v>1</v>
      </c>
      <c r="Y7" s="58">
        <f t="shared" si="15"/>
        <v>54</v>
      </c>
      <c r="Z7" s="69">
        <f>SUM(D7,G7,J7,M7,P7,S7,U7,X7)</f>
        <v>48</v>
      </c>
    </row>
    <row r="8" spans="1:27" ht="27" customHeight="1" x14ac:dyDescent="0.25">
      <c r="A8" s="59" t="s">
        <v>44</v>
      </c>
      <c r="B8" s="165">
        <v>20</v>
      </c>
      <c r="C8" s="59">
        <v>1</v>
      </c>
      <c r="D8" s="56">
        <f t="shared" si="8"/>
        <v>20</v>
      </c>
      <c r="E8" s="165">
        <v>10</v>
      </c>
      <c r="F8" s="42">
        <v>0.83333333333333337</v>
      </c>
      <c r="G8" s="56">
        <f t="shared" si="9"/>
        <v>9</v>
      </c>
      <c r="H8" s="165">
        <v>7</v>
      </c>
      <c r="I8" s="43">
        <v>0.66666666666666663</v>
      </c>
      <c r="J8" s="56">
        <f t="shared" si="10"/>
        <v>5</v>
      </c>
      <c r="K8" s="165">
        <v>5</v>
      </c>
      <c r="L8" s="38">
        <v>0.5</v>
      </c>
      <c r="M8" s="57">
        <f t="shared" si="11"/>
        <v>3</v>
      </c>
      <c r="N8" s="165">
        <v>3</v>
      </c>
      <c r="O8" s="38">
        <v>0.33333333333333331</v>
      </c>
      <c r="P8" s="57">
        <f t="shared" si="12"/>
        <v>1</v>
      </c>
      <c r="Q8" s="165">
        <v>1</v>
      </c>
      <c r="R8" s="38">
        <v>0.16666666666666666</v>
      </c>
      <c r="S8" s="56">
        <f t="shared" si="13"/>
        <v>1</v>
      </c>
      <c r="T8" s="165">
        <v>8</v>
      </c>
      <c r="U8" s="165">
        <v>8</v>
      </c>
      <c r="V8" s="166">
        <v>2</v>
      </c>
      <c r="W8" s="166">
        <v>22</v>
      </c>
      <c r="X8" s="68">
        <f t="shared" si="14"/>
        <v>1</v>
      </c>
      <c r="Y8" s="58">
        <f t="shared" si="15"/>
        <v>54</v>
      </c>
      <c r="Z8" s="69">
        <f>SUM(D8,G8,J8,M8,P8,S8,U8,X8)</f>
        <v>48</v>
      </c>
    </row>
    <row r="9" spans="1:27" ht="27" customHeight="1" x14ac:dyDescent="0.25">
      <c r="A9" s="59" t="s">
        <v>45</v>
      </c>
      <c r="B9" s="165">
        <v>19</v>
      </c>
      <c r="C9" s="59">
        <v>1</v>
      </c>
      <c r="D9" s="56">
        <f t="shared" si="8"/>
        <v>19</v>
      </c>
      <c r="E9" s="165">
        <v>10</v>
      </c>
      <c r="F9" s="42">
        <v>0.83333333333333337</v>
      </c>
      <c r="G9" s="56">
        <f t="shared" si="9"/>
        <v>9</v>
      </c>
      <c r="H9" s="165">
        <v>7</v>
      </c>
      <c r="I9" s="43">
        <v>0.66666666666666663</v>
      </c>
      <c r="J9" s="56">
        <f t="shared" si="10"/>
        <v>5</v>
      </c>
      <c r="K9" s="165">
        <v>5</v>
      </c>
      <c r="L9" s="38">
        <v>0.5</v>
      </c>
      <c r="M9" s="57">
        <f t="shared" si="11"/>
        <v>3</v>
      </c>
      <c r="N9" s="165">
        <v>3</v>
      </c>
      <c r="O9" s="38">
        <v>0.33333333333333331</v>
      </c>
      <c r="P9" s="57">
        <f t="shared" si="12"/>
        <v>1</v>
      </c>
      <c r="Q9" s="165">
        <v>1</v>
      </c>
      <c r="R9" s="38">
        <v>0.16666666666666666</v>
      </c>
      <c r="S9" s="56">
        <f t="shared" si="13"/>
        <v>1</v>
      </c>
      <c r="T9" s="165"/>
      <c r="U9" s="165"/>
      <c r="V9" s="166">
        <v>2</v>
      </c>
      <c r="W9" s="166">
        <v>24</v>
      </c>
      <c r="X9" s="68">
        <f t="shared" si="14"/>
        <v>1</v>
      </c>
      <c r="Y9" s="58">
        <f t="shared" si="15"/>
        <v>45</v>
      </c>
      <c r="Z9" s="69">
        <f t="shared" si="16"/>
        <v>39</v>
      </c>
    </row>
    <row r="10" spans="1:27" ht="27" customHeight="1" x14ac:dyDescent="0.25">
      <c r="A10" s="59" t="s">
        <v>77</v>
      </c>
      <c r="B10" s="165">
        <v>19</v>
      </c>
      <c r="C10" s="59">
        <v>1</v>
      </c>
      <c r="D10" s="56">
        <f t="shared" si="8"/>
        <v>19</v>
      </c>
      <c r="E10" s="165">
        <v>10</v>
      </c>
      <c r="F10" s="42">
        <v>0.83333333333333337</v>
      </c>
      <c r="G10" s="56">
        <f t="shared" si="9"/>
        <v>9</v>
      </c>
      <c r="H10" s="165">
        <v>7</v>
      </c>
      <c r="I10" s="43">
        <v>0.66666666666666663</v>
      </c>
      <c r="J10" s="56">
        <f t="shared" si="10"/>
        <v>5</v>
      </c>
      <c r="K10" s="165">
        <v>5</v>
      </c>
      <c r="L10" s="38">
        <v>0.5</v>
      </c>
      <c r="M10" s="57">
        <f t="shared" si="11"/>
        <v>3</v>
      </c>
      <c r="N10" s="165">
        <v>3</v>
      </c>
      <c r="O10" s="38">
        <v>0.33333333333333331</v>
      </c>
      <c r="P10" s="57">
        <f t="shared" si="12"/>
        <v>1</v>
      </c>
      <c r="Q10" s="165">
        <v>1</v>
      </c>
      <c r="R10" s="38">
        <v>0.16666666666666666</v>
      </c>
      <c r="S10" s="56">
        <f t="shared" si="13"/>
        <v>1</v>
      </c>
      <c r="T10" s="165"/>
      <c r="U10" s="165"/>
      <c r="V10" s="166">
        <v>2</v>
      </c>
      <c r="W10" s="166">
        <v>25</v>
      </c>
      <c r="X10" s="68">
        <f t="shared" si="14"/>
        <v>1</v>
      </c>
      <c r="Y10" s="58">
        <f t="shared" si="15"/>
        <v>45</v>
      </c>
      <c r="Z10" s="69">
        <f t="shared" si="16"/>
        <v>39</v>
      </c>
    </row>
    <row r="11" spans="1:27" ht="27" customHeight="1" x14ac:dyDescent="0.25">
      <c r="A11" s="59" t="s">
        <v>65</v>
      </c>
      <c r="B11" s="165">
        <v>19</v>
      </c>
      <c r="C11" s="59">
        <v>1</v>
      </c>
      <c r="D11" s="56">
        <f t="shared" si="8"/>
        <v>19</v>
      </c>
      <c r="E11" s="165">
        <v>10</v>
      </c>
      <c r="F11" s="42">
        <v>0.83333333333333337</v>
      </c>
      <c r="G11" s="56">
        <f t="shared" si="9"/>
        <v>9</v>
      </c>
      <c r="H11" s="165">
        <v>7</v>
      </c>
      <c r="I11" s="43">
        <v>0.66666666666666663</v>
      </c>
      <c r="J11" s="56">
        <f t="shared" si="10"/>
        <v>5</v>
      </c>
      <c r="K11" s="165">
        <v>5</v>
      </c>
      <c r="L11" s="38">
        <v>0.5</v>
      </c>
      <c r="M11" s="57">
        <f t="shared" si="11"/>
        <v>3</v>
      </c>
      <c r="N11" s="165">
        <v>3</v>
      </c>
      <c r="O11" s="38">
        <v>0.33333333333333331</v>
      </c>
      <c r="P11" s="57">
        <f t="shared" si="12"/>
        <v>1</v>
      </c>
      <c r="Q11" s="165">
        <v>1</v>
      </c>
      <c r="R11" s="38">
        <v>0.16666666666666666</v>
      </c>
      <c r="S11" s="56">
        <f t="shared" si="13"/>
        <v>1</v>
      </c>
      <c r="T11" s="165"/>
      <c r="U11" s="165"/>
      <c r="V11" s="166">
        <v>2</v>
      </c>
      <c r="W11" s="166">
        <v>24</v>
      </c>
      <c r="X11" s="68">
        <f t="shared" si="14"/>
        <v>1</v>
      </c>
      <c r="Y11" s="58">
        <f t="shared" si="15"/>
        <v>45</v>
      </c>
      <c r="Z11" s="69">
        <f t="shared" si="16"/>
        <v>39</v>
      </c>
    </row>
    <row r="12" spans="1:27" ht="27" customHeight="1" x14ac:dyDescent="0.25">
      <c r="A12" s="59" t="s">
        <v>66</v>
      </c>
      <c r="B12" s="165">
        <v>19</v>
      </c>
      <c r="C12" s="59">
        <v>1</v>
      </c>
      <c r="D12" s="56">
        <f t="shared" si="8"/>
        <v>19</v>
      </c>
      <c r="E12" s="165">
        <v>10</v>
      </c>
      <c r="F12" s="42">
        <v>0.83333333333333337</v>
      </c>
      <c r="G12" s="56">
        <f t="shared" si="9"/>
        <v>9</v>
      </c>
      <c r="H12" s="165">
        <v>7</v>
      </c>
      <c r="I12" s="43">
        <v>0.66666666666666663</v>
      </c>
      <c r="J12" s="56">
        <f t="shared" si="10"/>
        <v>5</v>
      </c>
      <c r="K12" s="165">
        <v>5</v>
      </c>
      <c r="L12" s="38">
        <v>0.5</v>
      </c>
      <c r="M12" s="57">
        <f t="shared" si="11"/>
        <v>3</v>
      </c>
      <c r="N12" s="165">
        <v>3</v>
      </c>
      <c r="O12" s="38">
        <v>0.33333333333333331</v>
      </c>
      <c r="P12" s="57">
        <f t="shared" si="12"/>
        <v>1</v>
      </c>
      <c r="Q12" s="165">
        <v>1</v>
      </c>
      <c r="R12" s="38">
        <v>0.16666666666666666</v>
      </c>
      <c r="S12" s="56">
        <f t="shared" si="13"/>
        <v>1</v>
      </c>
      <c r="T12" s="165"/>
      <c r="U12" s="165"/>
      <c r="V12" s="166">
        <v>2</v>
      </c>
      <c r="W12" s="166">
        <v>25</v>
      </c>
      <c r="X12" s="68">
        <f t="shared" si="14"/>
        <v>1</v>
      </c>
      <c r="Y12" s="58">
        <f t="shared" si="15"/>
        <v>45</v>
      </c>
      <c r="Z12" s="69">
        <f t="shared" si="16"/>
        <v>39</v>
      </c>
    </row>
    <row r="13" spans="1:27" ht="27" customHeight="1" x14ac:dyDescent="0.25">
      <c r="A13" s="59" t="s">
        <v>46</v>
      </c>
      <c r="B13" s="165">
        <v>18</v>
      </c>
      <c r="C13" s="59">
        <v>1</v>
      </c>
      <c r="D13" s="56">
        <f t="shared" si="8"/>
        <v>18</v>
      </c>
      <c r="E13" s="165">
        <v>10</v>
      </c>
      <c r="F13" s="42">
        <v>0.83333333333333337</v>
      </c>
      <c r="G13" s="56">
        <f t="shared" si="9"/>
        <v>9</v>
      </c>
      <c r="H13" s="165">
        <v>7</v>
      </c>
      <c r="I13" s="43">
        <v>0.66666666666666663</v>
      </c>
      <c r="J13" s="56">
        <f t="shared" si="10"/>
        <v>5</v>
      </c>
      <c r="K13" s="165">
        <v>5</v>
      </c>
      <c r="L13" s="38">
        <v>0.5</v>
      </c>
      <c r="M13" s="57">
        <f t="shared" si="11"/>
        <v>3</v>
      </c>
      <c r="N13" s="165">
        <v>3</v>
      </c>
      <c r="O13" s="38">
        <v>0.33333333333333331</v>
      </c>
      <c r="P13" s="57">
        <f t="shared" si="12"/>
        <v>1</v>
      </c>
      <c r="Q13" s="165">
        <v>1</v>
      </c>
      <c r="R13" s="38">
        <v>0.16666666666666666</v>
      </c>
      <c r="S13" s="56">
        <f t="shared" si="13"/>
        <v>1</v>
      </c>
      <c r="T13" s="165">
        <v>8</v>
      </c>
      <c r="U13" s="165">
        <v>8</v>
      </c>
      <c r="V13" s="166">
        <v>2</v>
      </c>
      <c r="W13" s="166">
        <v>23</v>
      </c>
      <c r="X13" s="68">
        <f t="shared" si="14"/>
        <v>1</v>
      </c>
      <c r="Y13" s="58">
        <f t="shared" si="15"/>
        <v>52</v>
      </c>
      <c r="Z13" s="69">
        <f t="shared" si="16"/>
        <v>46</v>
      </c>
    </row>
    <row r="14" spans="1:27" ht="27" customHeight="1" x14ac:dyDescent="0.25">
      <c r="A14" s="59" t="s">
        <v>47</v>
      </c>
      <c r="B14" s="165">
        <v>18</v>
      </c>
      <c r="C14" s="59">
        <v>1</v>
      </c>
      <c r="D14" s="56">
        <f t="shared" si="8"/>
        <v>18</v>
      </c>
      <c r="E14" s="165">
        <v>10</v>
      </c>
      <c r="F14" s="42">
        <v>0.83333333333333337</v>
      </c>
      <c r="G14" s="56">
        <f t="shared" si="9"/>
        <v>9</v>
      </c>
      <c r="H14" s="165">
        <v>7</v>
      </c>
      <c r="I14" s="43">
        <v>0.66666666666666663</v>
      </c>
      <c r="J14" s="56">
        <f t="shared" si="10"/>
        <v>5</v>
      </c>
      <c r="K14" s="165">
        <v>5</v>
      </c>
      <c r="L14" s="38">
        <v>0.5</v>
      </c>
      <c r="M14" s="57">
        <f t="shared" si="11"/>
        <v>3</v>
      </c>
      <c r="N14" s="165">
        <v>3</v>
      </c>
      <c r="O14" s="38">
        <v>0.33333333333333331</v>
      </c>
      <c r="P14" s="57">
        <f t="shared" si="12"/>
        <v>1</v>
      </c>
      <c r="Q14" s="165">
        <v>1</v>
      </c>
      <c r="R14" s="38">
        <v>0.16666666666666666</v>
      </c>
      <c r="S14" s="56">
        <f t="shared" si="13"/>
        <v>1</v>
      </c>
      <c r="T14" s="165">
        <v>8</v>
      </c>
      <c r="U14" s="165">
        <v>8</v>
      </c>
      <c r="V14" s="166">
        <v>2</v>
      </c>
      <c r="W14" s="166">
        <v>22</v>
      </c>
      <c r="X14" s="68">
        <f t="shared" si="14"/>
        <v>1</v>
      </c>
      <c r="Y14" s="58">
        <f t="shared" si="15"/>
        <v>52</v>
      </c>
      <c r="Z14" s="69">
        <f t="shared" si="16"/>
        <v>46</v>
      </c>
    </row>
    <row r="15" spans="1:27" ht="27" customHeight="1" x14ac:dyDescent="0.25">
      <c r="A15" s="59" t="s">
        <v>48</v>
      </c>
      <c r="B15" s="165">
        <v>18</v>
      </c>
      <c r="C15" s="59">
        <v>1</v>
      </c>
      <c r="D15" s="56">
        <f t="shared" si="8"/>
        <v>18</v>
      </c>
      <c r="E15" s="165">
        <v>10</v>
      </c>
      <c r="F15" s="42">
        <v>0.83333333333333337</v>
      </c>
      <c r="G15" s="56">
        <f t="shared" si="9"/>
        <v>9</v>
      </c>
      <c r="H15" s="165">
        <v>7</v>
      </c>
      <c r="I15" s="43">
        <v>0.66666666666666663</v>
      </c>
      <c r="J15" s="56">
        <f t="shared" si="10"/>
        <v>5</v>
      </c>
      <c r="K15" s="165">
        <v>5</v>
      </c>
      <c r="L15" s="38">
        <v>0.5</v>
      </c>
      <c r="M15" s="57">
        <f t="shared" si="11"/>
        <v>3</v>
      </c>
      <c r="N15" s="165">
        <v>3</v>
      </c>
      <c r="O15" s="38">
        <v>0.33333333333333331</v>
      </c>
      <c r="P15" s="57">
        <f t="shared" si="12"/>
        <v>1</v>
      </c>
      <c r="Q15" s="165">
        <v>1</v>
      </c>
      <c r="R15" s="38">
        <v>0.16666666666666666</v>
      </c>
      <c r="S15" s="56">
        <f t="shared" si="13"/>
        <v>1</v>
      </c>
      <c r="T15" s="165">
        <v>8</v>
      </c>
      <c r="U15" s="165">
        <v>8</v>
      </c>
      <c r="V15" s="166">
        <v>2</v>
      </c>
      <c r="W15" s="166">
        <v>26</v>
      </c>
      <c r="X15" s="68">
        <f t="shared" si="14"/>
        <v>1</v>
      </c>
      <c r="Y15" s="58">
        <f t="shared" si="15"/>
        <v>52</v>
      </c>
      <c r="Z15" s="69">
        <f t="shared" si="16"/>
        <v>46</v>
      </c>
    </row>
    <row r="16" spans="1:27" ht="27" customHeight="1" thickBot="1" x14ac:dyDescent="0.3">
      <c r="A16" s="59" t="s">
        <v>4</v>
      </c>
      <c r="B16" s="56">
        <f>SUM(B4:B15)</f>
        <v>230</v>
      </c>
      <c r="C16" s="44"/>
      <c r="D16" s="56">
        <f t="shared" ref="D16:Y16" si="17">SUM(D4:D15)</f>
        <v>230</v>
      </c>
      <c r="E16" s="56">
        <f t="shared" si="17"/>
        <v>120</v>
      </c>
      <c r="F16" s="44"/>
      <c r="G16" s="56">
        <f t="shared" si="17"/>
        <v>108</v>
      </c>
      <c r="H16" s="56">
        <f t="shared" si="17"/>
        <v>84</v>
      </c>
      <c r="I16" s="44"/>
      <c r="J16" s="56">
        <f t="shared" si="17"/>
        <v>60</v>
      </c>
      <c r="K16" s="56">
        <f t="shared" si="17"/>
        <v>60</v>
      </c>
      <c r="L16" s="44"/>
      <c r="M16" s="56">
        <f t="shared" si="17"/>
        <v>36</v>
      </c>
      <c r="N16" s="56">
        <f t="shared" si="17"/>
        <v>36</v>
      </c>
      <c r="O16" s="44"/>
      <c r="P16" s="56">
        <f t="shared" si="17"/>
        <v>12</v>
      </c>
      <c r="Q16" s="56">
        <f t="shared" si="17"/>
        <v>12</v>
      </c>
      <c r="R16" s="44"/>
      <c r="S16" s="56">
        <f>SUM(S4:S15)</f>
        <v>12</v>
      </c>
      <c r="T16" s="56">
        <f t="shared" si="17"/>
        <v>48</v>
      </c>
      <c r="U16" s="56">
        <f t="shared" si="17"/>
        <v>48</v>
      </c>
      <c r="V16" s="58">
        <f t="shared" si="17"/>
        <v>24</v>
      </c>
      <c r="W16" s="58">
        <f t="shared" si="17"/>
        <v>291</v>
      </c>
      <c r="X16" s="58">
        <f>SUM(X4:X15)</f>
        <v>12</v>
      </c>
      <c r="Y16" s="58">
        <f t="shared" si="17"/>
        <v>590</v>
      </c>
      <c r="Z16" s="70">
        <f>SUM(D16,G16,J16,M16,P16,S16,U16,X16)</f>
        <v>518</v>
      </c>
    </row>
    <row r="17" spans="1:25" ht="16.5" customHeight="1" x14ac:dyDescent="0.25">
      <c r="A17" s="24" t="s">
        <v>73</v>
      </c>
      <c r="X17" s="24"/>
    </row>
    <row r="18" spans="1:25" ht="16.5" customHeight="1" x14ac:dyDescent="0.25">
      <c r="A18" s="25" t="s">
        <v>78</v>
      </c>
      <c r="B18" s="25"/>
      <c r="C18" s="25"/>
      <c r="D18" s="25"/>
      <c r="E18" s="25"/>
      <c r="X18" s="24"/>
    </row>
    <row r="19" spans="1:25" ht="16.5" customHeight="1" x14ac:dyDescent="0.25">
      <c r="A19" s="47" t="s">
        <v>74</v>
      </c>
      <c r="B19" s="47"/>
      <c r="C19" s="47"/>
      <c r="D19" s="48"/>
      <c r="E19" s="47"/>
      <c r="F19" s="49"/>
      <c r="G19" s="50"/>
      <c r="H19" s="51"/>
      <c r="I19" s="48"/>
      <c r="J19" s="48"/>
      <c r="K19" s="51"/>
      <c r="L19" s="49"/>
      <c r="M19" s="50"/>
      <c r="U19" s="60"/>
      <c r="V19" s="60"/>
      <c r="W19" s="60"/>
      <c r="X19" s="60"/>
      <c r="Y19" s="60"/>
    </row>
    <row r="20" spans="1:25" ht="16.5" customHeight="1" x14ac:dyDescent="0.25">
      <c r="A20" s="47" t="s">
        <v>79</v>
      </c>
      <c r="B20" s="51"/>
      <c r="C20" s="49"/>
      <c r="D20" s="48"/>
      <c r="E20" s="48"/>
      <c r="F20" s="49"/>
      <c r="G20" s="50"/>
      <c r="H20" s="51"/>
      <c r="I20" s="48"/>
      <c r="J20" s="48"/>
      <c r="K20" s="51"/>
      <c r="L20" s="49"/>
      <c r="M20" s="50"/>
      <c r="S20" s="306" t="s">
        <v>84</v>
      </c>
      <c r="T20" s="306"/>
      <c r="U20" s="305" t="s">
        <v>124</v>
      </c>
      <c r="V20" s="305"/>
      <c r="W20" s="305"/>
      <c r="X20" s="305"/>
      <c r="Y20" s="305"/>
    </row>
    <row r="21" spans="1:25" ht="16.5" customHeight="1" x14ac:dyDescent="0.25">
      <c r="A21" s="47" t="s">
        <v>80</v>
      </c>
      <c r="B21" s="51"/>
      <c r="C21" s="49"/>
      <c r="D21" s="48"/>
      <c r="E21" s="48"/>
      <c r="F21" s="49"/>
      <c r="G21" s="50"/>
      <c r="H21" s="51"/>
      <c r="I21" s="48"/>
      <c r="J21" s="48"/>
      <c r="K21" s="51"/>
      <c r="L21" s="49"/>
      <c r="M21" s="50"/>
    </row>
    <row r="22" spans="1:25" ht="16.5" customHeight="1" x14ac:dyDescent="0.25">
      <c r="A22" s="47" t="s">
        <v>81</v>
      </c>
      <c r="B22" s="51"/>
      <c r="C22" s="49"/>
      <c r="D22" s="48"/>
      <c r="E22" s="48"/>
      <c r="F22" s="49"/>
      <c r="G22" s="50"/>
      <c r="H22" s="51"/>
      <c r="I22" s="52"/>
      <c r="J22" s="48"/>
      <c r="K22" s="51"/>
      <c r="L22" s="49"/>
      <c r="M22" s="50"/>
    </row>
    <row r="23" spans="1:25" ht="18" customHeight="1" x14ac:dyDescent="0.25">
      <c r="A23" s="51"/>
      <c r="B23" s="51"/>
      <c r="C23" s="49"/>
      <c r="D23" s="48"/>
      <c r="E23" s="48"/>
      <c r="F23" s="49"/>
      <c r="G23" s="50"/>
      <c r="H23" s="51"/>
      <c r="I23" s="49"/>
      <c r="J23" s="50"/>
      <c r="K23" s="51"/>
      <c r="L23" s="49"/>
      <c r="M23" s="50"/>
    </row>
    <row r="24" spans="1:25" ht="18" customHeight="1" x14ac:dyDescent="0.25">
      <c r="A24" s="51"/>
      <c r="B24" s="48"/>
      <c r="C24" s="49"/>
      <c r="D24" s="48"/>
      <c r="E24" s="48"/>
    </row>
    <row r="25" spans="1:25" x14ac:dyDescent="0.25">
      <c r="A25" s="48"/>
      <c r="B25" s="51"/>
      <c r="C25" s="49"/>
      <c r="D25" s="48"/>
      <c r="E25" s="48"/>
    </row>
    <row r="26" spans="1:25" x14ac:dyDescent="0.25">
      <c r="A26" s="51"/>
      <c r="B26" s="51"/>
      <c r="C26" s="49"/>
      <c r="D26" s="48"/>
      <c r="E26" s="48"/>
    </row>
    <row r="27" spans="1:25" x14ac:dyDescent="0.25">
      <c r="A27" s="51"/>
      <c r="B27" s="51"/>
      <c r="C27" s="49"/>
      <c r="D27" s="48"/>
      <c r="E27" s="48"/>
    </row>
    <row r="28" spans="1:25" x14ac:dyDescent="0.25">
      <c r="A28" s="51"/>
      <c r="B28" s="51"/>
      <c r="C28" s="49"/>
      <c r="D28" s="51"/>
      <c r="E28" s="51"/>
    </row>
    <row r="29" spans="1:25" x14ac:dyDescent="0.25">
      <c r="A29" s="51"/>
      <c r="B29" s="51"/>
      <c r="C29" s="49"/>
      <c r="D29" s="51"/>
      <c r="E29" s="51"/>
    </row>
  </sheetData>
  <mergeCells count="14">
    <mergeCell ref="J1:K1"/>
    <mergeCell ref="M1:S1"/>
    <mergeCell ref="U20:Y20"/>
    <mergeCell ref="S20:T20"/>
    <mergeCell ref="Y2:Z2"/>
    <mergeCell ref="N2:P2"/>
    <mergeCell ref="Q2:S2"/>
    <mergeCell ref="T2:U2"/>
    <mergeCell ref="V2:X2"/>
    <mergeCell ref="A2:A3"/>
    <mergeCell ref="B2:D2"/>
    <mergeCell ref="E2:G2"/>
    <mergeCell ref="H2:J2"/>
    <mergeCell ref="K2:M2"/>
  </mergeCells>
  <phoneticPr fontId="1"/>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CC8E9-6811-41AF-BD4F-C542DF096741}">
  <sheetPr>
    <pageSetUpPr fitToPage="1"/>
  </sheetPr>
  <dimension ref="A1:AT41"/>
  <sheetViews>
    <sheetView view="pageBreakPreview" topLeftCell="A11" zoomScale="80" zoomScaleNormal="78" zoomScaleSheetLayoutView="80" workbookViewId="0">
      <selection activeCell="R36" sqref="R36"/>
    </sheetView>
  </sheetViews>
  <sheetFormatPr defaultColWidth="3.59765625" defaultRowHeight="17.649999999999999" x14ac:dyDescent="0.25"/>
  <cols>
    <col min="1" max="1" width="5.265625" style="72" customWidth="1"/>
    <col min="2" max="38" width="4.9296875" style="72" customWidth="1"/>
    <col min="39" max="43" width="5.59765625" style="72" customWidth="1"/>
    <col min="44" max="47" width="5.73046875" style="72" customWidth="1"/>
    <col min="48" max="16384" width="3.59765625" style="72"/>
  </cols>
  <sheetData>
    <row r="1" spans="1:46" ht="21.75" x14ac:dyDescent="0.8">
      <c r="A1" s="71" t="s">
        <v>170</v>
      </c>
      <c r="B1" s="71"/>
      <c r="AB1" s="197"/>
      <c r="AC1" s="313" t="s">
        <v>171</v>
      </c>
      <c r="AD1" s="313"/>
      <c r="AE1" s="313"/>
      <c r="AF1" s="313"/>
      <c r="AG1" s="313"/>
      <c r="AH1" s="315" t="s">
        <v>184</v>
      </c>
      <c r="AI1" s="315"/>
      <c r="AJ1" s="315"/>
      <c r="AK1" s="315"/>
      <c r="AL1" s="315"/>
      <c r="AM1" s="315"/>
      <c r="AN1" s="315"/>
      <c r="AO1" s="315"/>
      <c r="AP1" s="315"/>
      <c r="AQ1" s="315"/>
    </row>
    <row r="2" spans="1:46" ht="8.25" customHeight="1" x14ac:dyDescent="0.8">
      <c r="AB2" s="197"/>
      <c r="AC2" s="314"/>
      <c r="AD2" s="314"/>
      <c r="AE2" s="314"/>
      <c r="AF2" s="314"/>
      <c r="AG2" s="314"/>
      <c r="AH2" s="316"/>
      <c r="AI2" s="316"/>
      <c r="AJ2" s="316"/>
      <c r="AK2" s="316"/>
      <c r="AL2" s="316"/>
      <c r="AM2" s="316"/>
      <c r="AN2" s="316"/>
      <c r="AO2" s="316"/>
      <c r="AP2" s="316"/>
      <c r="AQ2" s="316"/>
    </row>
    <row r="3" spans="1:46" x14ac:dyDescent="0.25">
      <c r="A3" s="317" t="s">
        <v>172</v>
      </c>
      <c r="B3" s="317"/>
      <c r="C3" s="317"/>
      <c r="D3" s="317" t="s">
        <v>173</v>
      </c>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row>
    <row r="4" spans="1:46" x14ac:dyDescent="0.25">
      <c r="A4" s="72" t="s">
        <v>174</v>
      </c>
      <c r="D4" s="317" t="s">
        <v>175</v>
      </c>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row>
    <row r="5" spans="1:46" ht="18" thickBot="1" x14ac:dyDescent="0.3">
      <c r="A5" s="72" t="s">
        <v>174</v>
      </c>
      <c r="D5" s="317" t="s">
        <v>176</v>
      </c>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row>
    <row r="6" spans="1:46" s="83" customFormat="1" ht="27.75" customHeight="1" thickBot="1" x14ac:dyDescent="0.3">
      <c r="A6" s="73"/>
      <c r="B6" s="74" t="s">
        <v>91</v>
      </c>
      <c r="C6" s="75" t="s">
        <v>72</v>
      </c>
      <c r="D6" s="76" t="s">
        <v>92</v>
      </c>
      <c r="E6" s="76" t="s">
        <v>93</v>
      </c>
      <c r="F6" s="76" t="s">
        <v>94</v>
      </c>
      <c r="G6" s="76" t="s">
        <v>95</v>
      </c>
      <c r="H6" s="77" t="s">
        <v>96</v>
      </c>
      <c r="I6" s="74" t="s">
        <v>91</v>
      </c>
      <c r="J6" s="75" t="s">
        <v>97</v>
      </c>
      <c r="K6" s="76" t="s">
        <v>98</v>
      </c>
      <c r="L6" s="76" t="s">
        <v>93</v>
      </c>
      <c r="M6" s="76" t="s">
        <v>94</v>
      </c>
      <c r="N6" s="76" t="s">
        <v>95</v>
      </c>
      <c r="O6" s="76" t="s">
        <v>96</v>
      </c>
      <c r="P6" s="74" t="s">
        <v>91</v>
      </c>
      <c r="Q6" s="75" t="s">
        <v>97</v>
      </c>
      <c r="R6" s="76" t="s">
        <v>98</v>
      </c>
      <c r="S6" s="76" t="s">
        <v>93</v>
      </c>
      <c r="T6" s="76" t="s">
        <v>94</v>
      </c>
      <c r="U6" s="76" t="s">
        <v>95</v>
      </c>
      <c r="V6" s="76" t="s">
        <v>96</v>
      </c>
      <c r="W6" s="74" t="s">
        <v>91</v>
      </c>
      <c r="X6" s="75" t="s">
        <v>97</v>
      </c>
      <c r="Y6" s="76" t="s">
        <v>98</v>
      </c>
      <c r="Z6" s="76" t="s">
        <v>93</v>
      </c>
      <c r="AA6" s="76" t="s">
        <v>94</v>
      </c>
      <c r="AB6" s="76" t="s">
        <v>95</v>
      </c>
      <c r="AC6" s="76" t="s">
        <v>96</v>
      </c>
      <c r="AD6" s="74" t="s">
        <v>91</v>
      </c>
      <c r="AE6" s="75" t="s">
        <v>97</v>
      </c>
      <c r="AF6" s="76" t="s">
        <v>98</v>
      </c>
      <c r="AG6" s="76" t="s">
        <v>99</v>
      </c>
      <c r="AH6" s="76" t="s">
        <v>94</v>
      </c>
      <c r="AI6" s="76" t="s">
        <v>95</v>
      </c>
      <c r="AJ6" s="76" t="s">
        <v>96</v>
      </c>
      <c r="AK6" s="74" t="s">
        <v>91</v>
      </c>
      <c r="AL6" s="75" t="s">
        <v>97</v>
      </c>
      <c r="AM6" s="78" t="s">
        <v>100</v>
      </c>
      <c r="AN6" s="79" t="s">
        <v>101</v>
      </c>
      <c r="AO6" s="80" t="s">
        <v>102</v>
      </c>
      <c r="AP6" s="81" t="s">
        <v>103</v>
      </c>
      <c r="AQ6" s="82" t="s">
        <v>104</v>
      </c>
      <c r="AS6" s="149" t="s">
        <v>121</v>
      </c>
    </row>
    <row r="7" spans="1:46" s="83" customFormat="1" ht="23.35" customHeight="1" x14ac:dyDescent="0.25">
      <c r="A7" s="311" t="s">
        <v>105</v>
      </c>
      <c r="B7" s="112">
        <v>1</v>
      </c>
      <c r="C7" s="198">
        <f t="shared" ref="C7:AE7" si="0">B7+1</f>
        <v>2</v>
      </c>
      <c r="D7" s="90">
        <f t="shared" si="0"/>
        <v>3</v>
      </c>
      <c r="E7" s="114">
        <f t="shared" si="0"/>
        <v>4</v>
      </c>
      <c r="F7" s="91">
        <f t="shared" si="0"/>
        <v>5</v>
      </c>
      <c r="G7" s="199">
        <f t="shared" si="0"/>
        <v>6</v>
      </c>
      <c r="H7" s="92">
        <f t="shared" si="0"/>
        <v>7</v>
      </c>
      <c r="I7" s="88">
        <f t="shared" si="0"/>
        <v>8</v>
      </c>
      <c r="J7" s="89">
        <f t="shared" si="0"/>
        <v>9</v>
      </c>
      <c r="K7" s="92">
        <f t="shared" si="0"/>
        <v>10</v>
      </c>
      <c r="L7" s="92">
        <f t="shared" si="0"/>
        <v>11</v>
      </c>
      <c r="M7" s="199">
        <f t="shared" si="0"/>
        <v>12</v>
      </c>
      <c r="N7" s="92">
        <f t="shared" si="0"/>
        <v>13</v>
      </c>
      <c r="O7" s="92">
        <f t="shared" si="0"/>
        <v>14</v>
      </c>
      <c r="P7" s="93">
        <f t="shared" si="0"/>
        <v>15</v>
      </c>
      <c r="Q7" s="94">
        <f t="shared" si="0"/>
        <v>16</v>
      </c>
      <c r="R7" s="92">
        <f t="shared" si="0"/>
        <v>17</v>
      </c>
      <c r="S7" s="92">
        <f t="shared" si="0"/>
        <v>18</v>
      </c>
      <c r="T7" s="92">
        <f t="shared" si="0"/>
        <v>19</v>
      </c>
      <c r="U7" s="92">
        <f t="shared" si="0"/>
        <v>20</v>
      </c>
      <c r="V7" s="92">
        <f t="shared" si="0"/>
        <v>21</v>
      </c>
      <c r="W7" s="93">
        <f t="shared" si="0"/>
        <v>22</v>
      </c>
      <c r="X7" s="94">
        <f t="shared" si="0"/>
        <v>23</v>
      </c>
      <c r="Y7" s="92">
        <f t="shared" si="0"/>
        <v>24</v>
      </c>
      <c r="Z7" s="92">
        <f t="shared" si="0"/>
        <v>25</v>
      </c>
      <c r="AA7" s="92">
        <f t="shared" si="0"/>
        <v>26</v>
      </c>
      <c r="AB7" s="92">
        <f t="shared" si="0"/>
        <v>27</v>
      </c>
      <c r="AC7" s="92">
        <f t="shared" si="0"/>
        <v>28</v>
      </c>
      <c r="AD7" s="95">
        <f t="shared" si="0"/>
        <v>29</v>
      </c>
      <c r="AE7" s="94">
        <f t="shared" si="0"/>
        <v>30</v>
      </c>
      <c r="AF7" s="85"/>
      <c r="AG7" s="85"/>
      <c r="AH7" s="85"/>
      <c r="AI7" s="85"/>
      <c r="AJ7" s="85"/>
      <c r="AK7" s="85"/>
      <c r="AL7" s="85"/>
      <c r="AM7" s="97">
        <f>AQ7-AN7-AO7-AP7</f>
        <v>17</v>
      </c>
      <c r="AN7" s="98">
        <v>4</v>
      </c>
      <c r="AO7" s="98">
        <v>3</v>
      </c>
      <c r="AP7" s="99">
        <v>6</v>
      </c>
      <c r="AQ7" s="100">
        <v>30</v>
      </c>
      <c r="AS7" s="149" t="s">
        <v>119</v>
      </c>
    </row>
    <row r="8" spans="1:46" s="83" customFormat="1" ht="23.35" customHeight="1" thickBot="1" x14ac:dyDescent="0.3">
      <c r="A8" s="312"/>
      <c r="B8" s="173" t="s">
        <v>125</v>
      </c>
      <c r="C8" s="207" t="s">
        <v>126</v>
      </c>
      <c r="D8" s="170" t="s">
        <v>125</v>
      </c>
      <c r="E8" s="208" t="s">
        <v>125</v>
      </c>
      <c r="F8" s="209" t="s">
        <v>125</v>
      </c>
      <c r="G8" s="210" t="s">
        <v>125</v>
      </c>
      <c r="H8" s="210" t="s">
        <v>125</v>
      </c>
      <c r="I8" s="168" t="s">
        <v>125</v>
      </c>
      <c r="J8" s="169" t="s">
        <v>126</v>
      </c>
      <c r="K8" s="175" t="s">
        <v>125</v>
      </c>
      <c r="L8" s="175" t="s">
        <v>125</v>
      </c>
      <c r="M8" s="175" t="s">
        <v>125</v>
      </c>
      <c r="N8" s="175" t="s">
        <v>125</v>
      </c>
      <c r="O8" s="175" t="s">
        <v>125</v>
      </c>
      <c r="P8" s="173" t="s">
        <v>125</v>
      </c>
      <c r="Q8" s="174" t="s">
        <v>126</v>
      </c>
      <c r="R8" s="172" t="s">
        <v>125</v>
      </c>
      <c r="S8" s="172" t="s">
        <v>125</v>
      </c>
      <c r="T8" s="172" t="s">
        <v>125</v>
      </c>
      <c r="U8" s="172" t="s">
        <v>125</v>
      </c>
      <c r="V8" s="172" t="s">
        <v>125</v>
      </c>
      <c r="W8" s="173" t="s">
        <v>125</v>
      </c>
      <c r="X8" s="174" t="s">
        <v>126</v>
      </c>
      <c r="Y8" s="172" t="s">
        <v>125</v>
      </c>
      <c r="Z8" s="172" t="s">
        <v>125</v>
      </c>
      <c r="AA8" s="172" t="s">
        <v>125</v>
      </c>
      <c r="AB8" s="172" t="s">
        <v>125</v>
      </c>
      <c r="AC8" s="172" t="s">
        <v>125</v>
      </c>
      <c r="AD8" s="174" t="s">
        <v>126</v>
      </c>
      <c r="AE8" s="174" t="s">
        <v>126</v>
      </c>
      <c r="AF8" s="85"/>
      <c r="AG8" s="85"/>
      <c r="AH8" s="85"/>
      <c r="AI8" s="85"/>
      <c r="AJ8" s="85"/>
      <c r="AK8" s="85"/>
      <c r="AL8" s="85"/>
      <c r="AM8" s="104">
        <f>COUNTIF(K8:O8,"○")+COUNTIF(R8:V8,"○")+COUNTIF(Y8:AC8,"○")+COUNTIF(G8:H8,"○")</f>
        <v>17</v>
      </c>
      <c r="AN8" s="105">
        <f>COUNTIF(I8,"○")+COUNTIF(P8,"○")+COUNTIF(W8,"○")+COUNTIF(B8,"○")</f>
        <v>4</v>
      </c>
      <c r="AO8" s="105">
        <f>COUNTIF(D8:F8,"○")</f>
        <v>3</v>
      </c>
      <c r="AP8" s="106">
        <f>COUNTIF(J8,"○")+COUNTIF(Q8,"○")+COUNTIF(X8,"○")+COUNTIF(AD8:AE8,"○")+COUNTIF(C8,"○")</f>
        <v>0</v>
      </c>
      <c r="AQ8" s="107">
        <f>SUM(AM8:AP8)</f>
        <v>24</v>
      </c>
      <c r="AS8" s="149" t="s">
        <v>120</v>
      </c>
    </row>
    <row r="9" spans="1:46" s="83" customFormat="1" ht="23.35" customHeight="1" x14ac:dyDescent="0.25">
      <c r="A9" s="311" t="s">
        <v>106</v>
      </c>
      <c r="B9" s="84"/>
      <c r="C9" s="84"/>
      <c r="D9" s="108">
        <f t="shared" ref="D9:AC9" si="1">C9+1</f>
        <v>1</v>
      </c>
      <c r="E9" s="108">
        <f t="shared" si="1"/>
        <v>2</v>
      </c>
      <c r="F9" s="109">
        <f t="shared" si="1"/>
        <v>3</v>
      </c>
      <c r="G9" s="200">
        <f t="shared" si="1"/>
        <v>4</v>
      </c>
      <c r="H9" s="200">
        <f t="shared" si="1"/>
        <v>5</v>
      </c>
      <c r="I9" s="93">
        <f t="shared" si="1"/>
        <v>6</v>
      </c>
      <c r="J9" s="94">
        <f t="shared" si="1"/>
        <v>7</v>
      </c>
      <c r="K9" s="108">
        <f t="shared" si="1"/>
        <v>8</v>
      </c>
      <c r="L9" s="108">
        <f t="shared" si="1"/>
        <v>9</v>
      </c>
      <c r="M9" s="92">
        <f t="shared" si="1"/>
        <v>10</v>
      </c>
      <c r="N9" s="92">
        <f t="shared" si="1"/>
        <v>11</v>
      </c>
      <c r="O9" s="92">
        <f t="shared" si="1"/>
        <v>12</v>
      </c>
      <c r="P9" s="93">
        <f t="shared" si="1"/>
        <v>13</v>
      </c>
      <c r="Q9" s="94">
        <f t="shared" si="1"/>
        <v>14</v>
      </c>
      <c r="R9" s="92">
        <f t="shared" si="1"/>
        <v>15</v>
      </c>
      <c r="S9" s="92">
        <f t="shared" si="1"/>
        <v>16</v>
      </c>
      <c r="T9" s="92">
        <f t="shared" si="1"/>
        <v>17</v>
      </c>
      <c r="U9" s="92">
        <f t="shared" si="1"/>
        <v>18</v>
      </c>
      <c r="V9" s="92">
        <f t="shared" si="1"/>
        <v>19</v>
      </c>
      <c r="W9" s="93">
        <f t="shared" si="1"/>
        <v>20</v>
      </c>
      <c r="X9" s="94">
        <f t="shared" si="1"/>
        <v>21</v>
      </c>
      <c r="Y9" s="92">
        <f t="shared" si="1"/>
        <v>22</v>
      </c>
      <c r="Z9" s="92">
        <f t="shared" si="1"/>
        <v>23</v>
      </c>
      <c r="AA9" s="92">
        <f t="shared" si="1"/>
        <v>24</v>
      </c>
      <c r="AB9" s="92">
        <f t="shared" si="1"/>
        <v>25</v>
      </c>
      <c r="AC9" s="92">
        <f t="shared" si="1"/>
        <v>26</v>
      </c>
      <c r="AD9" s="93">
        <f>AC9+1</f>
        <v>27</v>
      </c>
      <c r="AE9" s="94">
        <f t="shared" ref="AE9:AH9" si="2">AD9+1</f>
        <v>28</v>
      </c>
      <c r="AF9" s="92">
        <f t="shared" si="2"/>
        <v>29</v>
      </c>
      <c r="AG9" s="92">
        <f t="shared" si="2"/>
        <v>30</v>
      </c>
      <c r="AH9" s="92">
        <f t="shared" si="2"/>
        <v>31</v>
      </c>
      <c r="AI9" s="85"/>
      <c r="AJ9" s="85"/>
      <c r="AK9" s="85"/>
      <c r="AL9" s="85"/>
      <c r="AM9" s="152">
        <f>AQ9-AN9-AO9-AP9</f>
        <v>20</v>
      </c>
      <c r="AN9" s="153">
        <v>4</v>
      </c>
      <c r="AO9" s="154"/>
      <c r="AP9" s="155">
        <v>7</v>
      </c>
      <c r="AQ9" s="156">
        <v>31</v>
      </c>
    </row>
    <row r="10" spans="1:46" s="83" customFormat="1" ht="23.35" customHeight="1" x14ac:dyDescent="0.25">
      <c r="A10" s="312"/>
      <c r="B10" s="101"/>
      <c r="C10" s="101"/>
      <c r="D10" s="175" t="s">
        <v>125</v>
      </c>
      <c r="E10" s="175" t="s">
        <v>125</v>
      </c>
      <c r="F10" s="174" t="s">
        <v>126</v>
      </c>
      <c r="G10" s="174" t="s">
        <v>126</v>
      </c>
      <c r="H10" s="174" t="s">
        <v>126</v>
      </c>
      <c r="I10" s="173" t="s">
        <v>125</v>
      </c>
      <c r="J10" s="174" t="s">
        <v>126</v>
      </c>
      <c r="K10" s="175" t="s">
        <v>125</v>
      </c>
      <c r="L10" s="175" t="s">
        <v>125</v>
      </c>
      <c r="M10" s="175" t="s">
        <v>125</v>
      </c>
      <c r="N10" s="175" t="s">
        <v>125</v>
      </c>
      <c r="O10" s="175" t="s">
        <v>125</v>
      </c>
      <c r="P10" s="173" t="s">
        <v>125</v>
      </c>
      <c r="Q10" s="174" t="s">
        <v>126</v>
      </c>
      <c r="R10" s="175" t="s">
        <v>125</v>
      </c>
      <c r="S10" s="175" t="s">
        <v>125</v>
      </c>
      <c r="T10" s="175" t="s">
        <v>125</v>
      </c>
      <c r="U10" s="175" t="s">
        <v>125</v>
      </c>
      <c r="V10" s="175" t="s">
        <v>125</v>
      </c>
      <c r="W10" s="173" t="s">
        <v>125</v>
      </c>
      <c r="X10" s="174" t="s">
        <v>126</v>
      </c>
      <c r="Y10" s="175" t="s">
        <v>125</v>
      </c>
      <c r="Z10" s="175" t="s">
        <v>125</v>
      </c>
      <c r="AA10" s="175" t="s">
        <v>125</v>
      </c>
      <c r="AB10" s="175" t="s">
        <v>125</v>
      </c>
      <c r="AC10" s="175" t="s">
        <v>125</v>
      </c>
      <c r="AD10" s="173" t="s">
        <v>125</v>
      </c>
      <c r="AE10" s="174" t="s">
        <v>126</v>
      </c>
      <c r="AF10" s="175" t="s">
        <v>125</v>
      </c>
      <c r="AG10" s="175" t="s">
        <v>125</v>
      </c>
      <c r="AH10" s="175" t="s">
        <v>125</v>
      </c>
      <c r="AI10" s="101"/>
      <c r="AJ10" s="101"/>
      <c r="AK10" s="101"/>
      <c r="AL10" s="101"/>
      <c r="AM10" s="157">
        <f>COUNTIF(K10:O10,"○")+COUNTIF(R10:V10,"○")+COUNTIF(Y10:AC10,"○")+COUNTIF(AF10:AH10,"○")+COUNTIF(D10:E10,"○")</f>
        <v>20</v>
      </c>
      <c r="AN10" s="158">
        <f>COUNTIF(P10,"○")+COUNTIF(W10,"○")+COUNTIF(AD10,"○")+COUNTIF(I10,"○")</f>
        <v>4</v>
      </c>
      <c r="AO10" s="159">
        <v>0</v>
      </c>
      <c r="AP10" s="160">
        <f>COUNTIF(F10:H10,"○")+COUNTIF(Q10,"○")+COUNTIF(X10,"○")+COUNTIF(AE10,"○")+COUNTIF(J10,"○")</f>
        <v>0</v>
      </c>
      <c r="AQ10" s="161">
        <f>SUM(AM10:AP10)</f>
        <v>24</v>
      </c>
    </row>
    <row r="11" spans="1:46" s="83" customFormat="1" ht="23.35" customHeight="1" x14ac:dyDescent="0.25">
      <c r="A11" s="311" t="s">
        <v>42</v>
      </c>
      <c r="B11" s="85"/>
      <c r="C11" s="84"/>
      <c r="D11" s="84"/>
      <c r="E11" s="84"/>
      <c r="F11" s="84"/>
      <c r="G11" s="92">
        <f t="shared" ref="G11:H11" si="3">F11+1</f>
        <v>1</v>
      </c>
      <c r="H11" s="92">
        <f t="shared" si="3"/>
        <v>2</v>
      </c>
      <c r="I11" s="93">
        <f>H11+1</f>
        <v>3</v>
      </c>
      <c r="J11" s="94">
        <f t="shared" ref="J11:AJ11" si="4">I11+1</f>
        <v>4</v>
      </c>
      <c r="K11" s="92">
        <f t="shared" si="4"/>
        <v>5</v>
      </c>
      <c r="L11" s="92">
        <f t="shared" si="4"/>
        <v>6</v>
      </c>
      <c r="M11" s="92">
        <f t="shared" si="4"/>
        <v>7</v>
      </c>
      <c r="N11" s="92">
        <f t="shared" si="4"/>
        <v>8</v>
      </c>
      <c r="O11" s="92">
        <f t="shared" si="4"/>
        <v>9</v>
      </c>
      <c r="P11" s="93">
        <f>O11+1</f>
        <v>10</v>
      </c>
      <c r="Q11" s="94">
        <f>P11+1</f>
        <v>11</v>
      </c>
      <c r="R11" s="92">
        <f t="shared" si="4"/>
        <v>12</v>
      </c>
      <c r="S11" s="92">
        <f t="shared" si="4"/>
        <v>13</v>
      </c>
      <c r="T11" s="92">
        <f t="shared" si="4"/>
        <v>14</v>
      </c>
      <c r="U11" s="92">
        <f t="shared" si="4"/>
        <v>15</v>
      </c>
      <c r="V11" s="92">
        <f t="shared" si="4"/>
        <v>16</v>
      </c>
      <c r="W11" s="93">
        <f t="shared" si="4"/>
        <v>17</v>
      </c>
      <c r="X11" s="94">
        <f t="shared" si="4"/>
        <v>18</v>
      </c>
      <c r="Y11" s="92">
        <f t="shared" si="4"/>
        <v>19</v>
      </c>
      <c r="Z11" s="92">
        <f t="shared" si="4"/>
        <v>20</v>
      </c>
      <c r="AA11" s="92">
        <f t="shared" si="4"/>
        <v>21</v>
      </c>
      <c r="AB11" s="92">
        <f t="shared" si="4"/>
        <v>22</v>
      </c>
      <c r="AC11" s="92">
        <f t="shared" si="4"/>
        <v>23</v>
      </c>
      <c r="AD11" s="93">
        <f t="shared" si="4"/>
        <v>24</v>
      </c>
      <c r="AE11" s="94">
        <f t="shared" si="4"/>
        <v>25</v>
      </c>
      <c r="AF11" s="92">
        <f t="shared" si="4"/>
        <v>26</v>
      </c>
      <c r="AG11" s="92">
        <f t="shared" si="4"/>
        <v>27</v>
      </c>
      <c r="AH11" s="92">
        <f t="shared" si="4"/>
        <v>28</v>
      </c>
      <c r="AI11" s="92">
        <f t="shared" si="4"/>
        <v>29</v>
      </c>
      <c r="AJ11" s="92">
        <f t="shared" si="4"/>
        <v>30</v>
      </c>
      <c r="AK11" s="85"/>
      <c r="AL11" s="96"/>
      <c r="AM11" s="97">
        <f>AQ11-AN11-AO11-AP11</f>
        <v>22</v>
      </c>
      <c r="AN11" s="98">
        <v>4</v>
      </c>
      <c r="AO11" s="150"/>
      <c r="AP11" s="99">
        <v>4</v>
      </c>
      <c r="AQ11" s="100">
        <v>30</v>
      </c>
    </row>
    <row r="12" spans="1:46" s="83" customFormat="1" ht="23.35" customHeight="1" thickBot="1" x14ac:dyDescent="0.3">
      <c r="A12" s="312"/>
      <c r="B12" s="101"/>
      <c r="C12" s="101"/>
      <c r="D12" s="101"/>
      <c r="E12" s="101"/>
      <c r="F12" s="101"/>
      <c r="G12" s="175" t="s">
        <v>125</v>
      </c>
      <c r="H12" s="175" t="s">
        <v>125</v>
      </c>
      <c r="I12" s="173" t="s">
        <v>125</v>
      </c>
      <c r="J12" s="174" t="s">
        <v>126</v>
      </c>
      <c r="K12" s="175" t="s">
        <v>125</v>
      </c>
      <c r="L12" s="175" t="s">
        <v>125</v>
      </c>
      <c r="M12" s="175" t="s">
        <v>125</v>
      </c>
      <c r="N12" s="175" t="s">
        <v>125</v>
      </c>
      <c r="O12" s="175" t="s">
        <v>125</v>
      </c>
      <c r="P12" s="173" t="s">
        <v>125</v>
      </c>
      <c r="Q12" s="174" t="s">
        <v>126</v>
      </c>
      <c r="R12" s="175" t="s">
        <v>125</v>
      </c>
      <c r="S12" s="175" t="s">
        <v>125</v>
      </c>
      <c r="T12" s="175" t="s">
        <v>125</v>
      </c>
      <c r="U12" s="175" t="s">
        <v>125</v>
      </c>
      <c r="V12" s="175" t="s">
        <v>125</v>
      </c>
      <c r="W12" s="173" t="s">
        <v>125</v>
      </c>
      <c r="X12" s="174" t="s">
        <v>126</v>
      </c>
      <c r="Y12" s="175" t="s">
        <v>125</v>
      </c>
      <c r="Z12" s="175" t="s">
        <v>125</v>
      </c>
      <c r="AA12" s="175" t="s">
        <v>125</v>
      </c>
      <c r="AB12" s="175" t="s">
        <v>125</v>
      </c>
      <c r="AC12" s="175" t="s">
        <v>125</v>
      </c>
      <c r="AD12" s="173" t="s">
        <v>125</v>
      </c>
      <c r="AE12" s="174" t="s">
        <v>126</v>
      </c>
      <c r="AF12" s="177" t="s">
        <v>125</v>
      </c>
      <c r="AG12" s="177" t="s">
        <v>125</v>
      </c>
      <c r="AH12" s="177" t="s">
        <v>125</v>
      </c>
      <c r="AI12" s="177" t="s">
        <v>125</v>
      </c>
      <c r="AJ12" s="177" t="s">
        <v>125</v>
      </c>
      <c r="AK12" s="101"/>
      <c r="AL12" s="111"/>
      <c r="AM12" s="104">
        <f>COUNTIF(K12:O12,"○")+COUNTIF(R12:V12,"○")+COUNTIF(Y12:AC12,"○")+COUNTIF(G12:H12,"○")+COUNTIF(AF12:AJ12,"○")</f>
        <v>22</v>
      </c>
      <c r="AN12" s="105">
        <f>COUNTIF(I12,"○")+COUNTIF(P12,"○")+COUNTIF(W12,"○")+COUNTIF(AD12,"○")</f>
        <v>4</v>
      </c>
      <c r="AO12" s="151"/>
      <c r="AP12" s="106">
        <f>COUNTIF(J12,"○")+COUNTIF(Q12,"○")+COUNTIF(X12,"○")+COUNTIF(AE12,"○")</f>
        <v>0</v>
      </c>
      <c r="AQ12" s="107">
        <f>SUM(AM12:AP12)</f>
        <v>26</v>
      </c>
    </row>
    <row r="13" spans="1:46" s="83" customFormat="1" ht="23.35" customHeight="1" x14ac:dyDescent="0.25">
      <c r="A13" s="311" t="s">
        <v>43</v>
      </c>
      <c r="B13" s="112">
        <v>1</v>
      </c>
      <c r="C13" s="94">
        <f t="shared" ref="C13:H13" si="5">B13+1</f>
        <v>2</v>
      </c>
      <c r="D13" s="92">
        <f t="shared" si="5"/>
        <v>3</v>
      </c>
      <c r="E13" s="92">
        <f t="shared" si="5"/>
        <v>4</v>
      </c>
      <c r="F13" s="92">
        <f t="shared" si="5"/>
        <v>5</v>
      </c>
      <c r="G13" s="92">
        <f t="shared" si="5"/>
        <v>6</v>
      </c>
      <c r="H13" s="92">
        <f t="shared" si="5"/>
        <v>7</v>
      </c>
      <c r="I13" s="93">
        <f>H13+1</f>
        <v>8</v>
      </c>
      <c r="J13" s="94">
        <f t="shared" ref="J13:AF13" si="6">I13+1</f>
        <v>9</v>
      </c>
      <c r="K13" s="92">
        <f t="shared" si="6"/>
        <v>10</v>
      </c>
      <c r="L13" s="92">
        <f t="shared" si="6"/>
        <v>11</v>
      </c>
      <c r="M13" s="92">
        <f t="shared" si="6"/>
        <v>12</v>
      </c>
      <c r="N13" s="92">
        <f t="shared" si="6"/>
        <v>13</v>
      </c>
      <c r="O13" s="92">
        <f t="shared" si="6"/>
        <v>14</v>
      </c>
      <c r="P13" s="93">
        <f>O13+1</f>
        <v>15</v>
      </c>
      <c r="Q13" s="94">
        <f>P13+1</f>
        <v>16</v>
      </c>
      <c r="R13" s="109">
        <f t="shared" si="6"/>
        <v>17</v>
      </c>
      <c r="S13" s="92">
        <f t="shared" si="6"/>
        <v>18</v>
      </c>
      <c r="T13" s="92">
        <f t="shared" si="6"/>
        <v>19</v>
      </c>
      <c r="U13" s="92">
        <f t="shared" si="6"/>
        <v>20</v>
      </c>
      <c r="V13" s="92">
        <f t="shared" si="6"/>
        <v>21</v>
      </c>
      <c r="W13" s="93">
        <f t="shared" si="6"/>
        <v>22</v>
      </c>
      <c r="X13" s="94">
        <f t="shared" si="6"/>
        <v>23</v>
      </c>
      <c r="Y13" s="113">
        <f t="shared" si="6"/>
        <v>24</v>
      </c>
      <c r="Z13" s="90">
        <f t="shared" si="6"/>
        <v>25</v>
      </c>
      <c r="AA13" s="114">
        <f>Z13+1</f>
        <v>26</v>
      </c>
      <c r="AB13" s="114">
        <f>AA13+1</f>
        <v>27</v>
      </c>
      <c r="AC13" s="91">
        <f t="shared" ref="AC13" si="7">AB13+1</f>
        <v>28</v>
      </c>
      <c r="AD13" s="88">
        <f t="shared" si="6"/>
        <v>29</v>
      </c>
      <c r="AE13" s="89">
        <f t="shared" si="6"/>
        <v>30</v>
      </c>
      <c r="AF13" s="87">
        <f t="shared" si="6"/>
        <v>31</v>
      </c>
      <c r="AG13" s="201"/>
      <c r="AH13" s="85"/>
      <c r="AI13" s="85"/>
      <c r="AJ13" s="85"/>
      <c r="AK13" s="85"/>
      <c r="AL13" s="85"/>
      <c r="AM13" s="152">
        <f>AQ13-AN13-AO13-AP13</f>
        <v>15</v>
      </c>
      <c r="AN13" s="153">
        <v>5</v>
      </c>
      <c r="AO13" s="153">
        <v>5</v>
      </c>
      <c r="AP13" s="155">
        <v>6</v>
      </c>
      <c r="AQ13" s="156">
        <v>31</v>
      </c>
    </row>
    <row r="14" spans="1:46" s="83" customFormat="1" ht="23.35" customHeight="1" thickBot="1" x14ac:dyDescent="0.3">
      <c r="A14" s="312"/>
      <c r="B14" s="173" t="s">
        <v>125</v>
      </c>
      <c r="C14" s="174" t="s">
        <v>126</v>
      </c>
      <c r="D14" s="176" t="s">
        <v>125</v>
      </c>
      <c r="E14" s="176" t="s">
        <v>125</v>
      </c>
      <c r="F14" s="176" t="s">
        <v>125</v>
      </c>
      <c r="G14" s="176" t="s">
        <v>125</v>
      </c>
      <c r="H14" s="176" t="s">
        <v>125</v>
      </c>
      <c r="I14" s="173" t="s">
        <v>125</v>
      </c>
      <c r="J14" s="174" t="s">
        <v>126</v>
      </c>
      <c r="K14" s="175" t="s">
        <v>125</v>
      </c>
      <c r="L14" s="175" t="s">
        <v>125</v>
      </c>
      <c r="M14" s="175" t="s">
        <v>125</v>
      </c>
      <c r="N14" s="175" t="s">
        <v>125</v>
      </c>
      <c r="O14" s="175" t="s">
        <v>125</v>
      </c>
      <c r="P14" s="173" t="s">
        <v>125</v>
      </c>
      <c r="Q14" s="174" t="s">
        <v>126</v>
      </c>
      <c r="R14" s="174" t="s">
        <v>126</v>
      </c>
      <c r="S14" s="176" t="s">
        <v>125</v>
      </c>
      <c r="T14" s="176" t="s">
        <v>125</v>
      </c>
      <c r="U14" s="176" t="s">
        <v>125</v>
      </c>
      <c r="V14" s="176" t="s">
        <v>125</v>
      </c>
      <c r="W14" s="173" t="s">
        <v>125</v>
      </c>
      <c r="X14" s="174" t="s">
        <v>126</v>
      </c>
      <c r="Y14" s="178" t="s">
        <v>125</v>
      </c>
      <c r="Z14" s="170" t="s">
        <v>125</v>
      </c>
      <c r="AA14" s="179" t="s">
        <v>125</v>
      </c>
      <c r="AB14" s="179" t="s">
        <v>125</v>
      </c>
      <c r="AC14" s="171" t="s">
        <v>125</v>
      </c>
      <c r="AD14" s="168" t="s">
        <v>125</v>
      </c>
      <c r="AE14" s="169" t="s">
        <v>125</v>
      </c>
      <c r="AF14" s="167" t="s">
        <v>125</v>
      </c>
      <c r="AG14" s="202"/>
      <c r="AH14" s="101"/>
      <c r="AI14" s="101"/>
      <c r="AJ14" s="101"/>
      <c r="AK14" s="101"/>
      <c r="AL14" s="101"/>
      <c r="AM14" s="157">
        <f>COUNTIF(D14:H14,"○")+COUNTIF(K14:O14,"○")+COUNTIF(S14:V14,"○")+COUNTIF(Y14,"○")</f>
        <v>15</v>
      </c>
      <c r="AN14" s="158">
        <f>COUNTIF(I14,"○")+COUNTIF(AD14,"○")+COUNTIF(P14,"○")+COUNTIF(W14,"○")+COUNTIF(B14,"○")</f>
        <v>5</v>
      </c>
      <c r="AO14" s="158">
        <f>COUNTIF(AF14,"○")+COUNTIF(Z14:AC14,"○")</f>
        <v>5</v>
      </c>
      <c r="AP14" s="160">
        <f>COUNTIF(J14,"○")+COUNTIF(Q14:R14,"○")+COUNTIF(X14,"○")+COUNTIF(AE14,"○")+COUNTIF(C14,"○")</f>
        <v>1</v>
      </c>
      <c r="AQ14" s="161">
        <f>SUM(AM14:AP14)</f>
        <v>26</v>
      </c>
      <c r="AS14"/>
      <c r="AT14"/>
    </row>
    <row r="15" spans="1:46" s="83" customFormat="1" ht="23.35" customHeight="1" x14ac:dyDescent="0.25">
      <c r="A15" s="311" t="s">
        <v>44</v>
      </c>
      <c r="B15" s="85"/>
      <c r="C15" s="86"/>
      <c r="D15" s="86"/>
      <c r="E15" s="90">
        <f t="shared" ref="E15:AI15" si="8">D15+1</f>
        <v>1</v>
      </c>
      <c r="F15" s="114">
        <f t="shared" si="8"/>
        <v>2</v>
      </c>
      <c r="G15" s="114">
        <f t="shared" si="8"/>
        <v>3</v>
      </c>
      <c r="H15" s="91">
        <f t="shared" si="8"/>
        <v>4</v>
      </c>
      <c r="I15" s="88">
        <f t="shared" si="8"/>
        <v>5</v>
      </c>
      <c r="J15" s="95">
        <f t="shared" si="8"/>
        <v>6</v>
      </c>
      <c r="K15" s="90">
        <f t="shared" si="8"/>
        <v>7</v>
      </c>
      <c r="L15" s="114">
        <f t="shared" si="8"/>
        <v>8</v>
      </c>
      <c r="M15" s="114">
        <f t="shared" si="8"/>
        <v>9</v>
      </c>
      <c r="N15" s="91">
        <f t="shared" si="8"/>
        <v>10</v>
      </c>
      <c r="O15" s="203">
        <f t="shared" si="8"/>
        <v>11</v>
      </c>
      <c r="P15" s="112">
        <f t="shared" si="8"/>
        <v>12</v>
      </c>
      <c r="Q15" s="89">
        <f t="shared" si="8"/>
        <v>13</v>
      </c>
      <c r="R15" s="90">
        <f t="shared" si="8"/>
        <v>14</v>
      </c>
      <c r="S15" s="114">
        <f t="shared" si="8"/>
        <v>15</v>
      </c>
      <c r="T15" s="114">
        <f t="shared" si="8"/>
        <v>16</v>
      </c>
      <c r="U15" s="114">
        <f t="shared" si="8"/>
        <v>17</v>
      </c>
      <c r="V15" s="91">
        <f t="shared" si="8"/>
        <v>18</v>
      </c>
      <c r="W15" s="88">
        <f t="shared" si="8"/>
        <v>19</v>
      </c>
      <c r="X15" s="94">
        <f t="shared" si="8"/>
        <v>20</v>
      </c>
      <c r="Y15" s="90">
        <f t="shared" si="8"/>
        <v>21</v>
      </c>
      <c r="Z15" s="108">
        <f t="shared" si="8"/>
        <v>22</v>
      </c>
      <c r="AA15" s="204">
        <f t="shared" si="8"/>
        <v>23</v>
      </c>
      <c r="AB15" s="205">
        <f t="shared" si="8"/>
        <v>24</v>
      </c>
      <c r="AC15" s="206">
        <f t="shared" si="8"/>
        <v>25</v>
      </c>
      <c r="AD15" s="93">
        <f t="shared" si="8"/>
        <v>26</v>
      </c>
      <c r="AE15" s="94">
        <f t="shared" si="8"/>
        <v>27</v>
      </c>
      <c r="AF15" s="108">
        <f t="shared" si="8"/>
        <v>28</v>
      </c>
      <c r="AG15" s="108">
        <f t="shared" si="8"/>
        <v>29</v>
      </c>
      <c r="AH15" s="108">
        <f t="shared" si="8"/>
        <v>30</v>
      </c>
      <c r="AI15" s="108">
        <f t="shared" si="8"/>
        <v>31</v>
      </c>
      <c r="AJ15" s="115"/>
      <c r="AK15" s="85"/>
      <c r="AL15" s="96"/>
      <c r="AM15" s="97">
        <f>AQ15-AN15-AO15-AP15</f>
        <v>6</v>
      </c>
      <c r="AN15" s="98">
        <v>4</v>
      </c>
      <c r="AO15" s="98">
        <v>16</v>
      </c>
      <c r="AP15" s="99">
        <v>5</v>
      </c>
      <c r="AQ15" s="100">
        <v>31</v>
      </c>
    </row>
    <row r="16" spans="1:46" s="83" customFormat="1" ht="23.35" customHeight="1" thickBot="1" x14ac:dyDescent="0.3">
      <c r="A16" s="312"/>
      <c r="B16" s="101"/>
      <c r="C16" s="102"/>
      <c r="D16" s="102"/>
      <c r="E16" s="182" t="s">
        <v>125</v>
      </c>
      <c r="F16" s="180" t="s">
        <v>125</v>
      </c>
      <c r="G16" s="180" t="s">
        <v>125</v>
      </c>
      <c r="H16" s="181" t="s">
        <v>125</v>
      </c>
      <c r="I16" s="168" t="s">
        <v>120</v>
      </c>
      <c r="J16" s="174" t="s">
        <v>126</v>
      </c>
      <c r="K16" s="170" t="s">
        <v>125</v>
      </c>
      <c r="L16" s="179" t="s">
        <v>125</v>
      </c>
      <c r="M16" s="179" t="s">
        <v>125</v>
      </c>
      <c r="N16" s="171" t="s">
        <v>125</v>
      </c>
      <c r="O16" s="211" t="s">
        <v>126</v>
      </c>
      <c r="P16" s="173" t="s">
        <v>120</v>
      </c>
      <c r="Q16" s="169" t="s">
        <v>126</v>
      </c>
      <c r="R16" s="170" t="s">
        <v>126</v>
      </c>
      <c r="S16" s="179" t="s">
        <v>126</v>
      </c>
      <c r="T16" s="179" t="s">
        <v>126</v>
      </c>
      <c r="U16" s="179" t="s">
        <v>125</v>
      </c>
      <c r="V16" s="171" t="s">
        <v>125</v>
      </c>
      <c r="W16" s="168" t="s">
        <v>125</v>
      </c>
      <c r="X16" s="174" t="s">
        <v>126</v>
      </c>
      <c r="Y16" s="170" t="s">
        <v>125</v>
      </c>
      <c r="Z16" s="179" t="s">
        <v>125</v>
      </c>
      <c r="AA16" s="183" t="s">
        <v>125</v>
      </c>
      <c r="AB16" s="212" t="s">
        <v>125</v>
      </c>
      <c r="AC16" s="210" t="s">
        <v>125</v>
      </c>
      <c r="AD16" s="173" t="s">
        <v>125</v>
      </c>
      <c r="AE16" s="174" t="s">
        <v>126</v>
      </c>
      <c r="AF16" s="175" t="s">
        <v>125</v>
      </c>
      <c r="AG16" s="175" t="s">
        <v>125</v>
      </c>
      <c r="AH16" s="175" t="s">
        <v>125</v>
      </c>
      <c r="AI16" s="175" t="s">
        <v>125</v>
      </c>
      <c r="AJ16" s="101"/>
      <c r="AK16" s="101"/>
      <c r="AL16" s="103"/>
      <c r="AM16" s="104">
        <f>COUNTIF(AB16:AC16,"○")+COUNTIF(AF16:AI16,"○")</f>
        <v>6</v>
      </c>
      <c r="AN16" s="105">
        <f>COUNTIF(I16,"○")+COUNTIF(W16,"○")+COUNTIF(AD16,"○")+COUNTIF(P16,"○")</f>
        <v>2</v>
      </c>
      <c r="AO16" s="105">
        <f>COUNTIF(E16:H16,"○")+COUNTIF(K16:N16,"○")+COUNTIF(R16:V16,"○")+COUNTIF(Y16:AA16,"○")</f>
        <v>13</v>
      </c>
      <c r="AP16" s="106">
        <f>COUNTIF(J16,"○")+COUNTIF(Q16,"○")+COUNTIF(X16,"○")+COUNTIF(AE16,"○")+COUNTIF(O16,"○")</f>
        <v>0</v>
      </c>
      <c r="AQ16" s="107">
        <f>SUM(AM16:AP16)</f>
        <v>21</v>
      </c>
    </row>
    <row r="17" spans="1:43" s="83" customFormat="1" ht="23.35" customHeight="1" x14ac:dyDescent="0.25">
      <c r="A17" s="311" t="s">
        <v>45</v>
      </c>
      <c r="B17" s="85"/>
      <c r="C17" s="84"/>
      <c r="D17" s="115"/>
      <c r="E17" s="115"/>
      <c r="F17" s="115"/>
      <c r="G17" s="115"/>
      <c r="H17" s="108">
        <f t="shared" ref="H17" si="9">G17+1</f>
        <v>1</v>
      </c>
      <c r="I17" s="93">
        <f>H17+1</f>
        <v>2</v>
      </c>
      <c r="J17" s="94">
        <f t="shared" ref="J17:AK17" si="10">I17+1</f>
        <v>3</v>
      </c>
      <c r="K17" s="92">
        <f t="shared" si="10"/>
        <v>4</v>
      </c>
      <c r="L17" s="108">
        <f t="shared" si="10"/>
        <v>5</v>
      </c>
      <c r="M17" s="108">
        <f t="shared" si="10"/>
        <v>6</v>
      </c>
      <c r="N17" s="108">
        <f t="shared" si="10"/>
        <v>7</v>
      </c>
      <c r="O17" s="108">
        <f t="shared" si="10"/>
        <v>8</v>
      </c>
      <c r="P17" s="93">
        <f t="shared" si="10"/>
        <v>9</v>
      </c>
      <c r="Q17" s="94">
        <f t="shared" si="10"/>
        <v>10</v>
      </c>
      <c r="R17" s="108">
        <f t="shared" si="10"/>
        <v>11</v>
      </c>
      <c r="S17" s="108">
        <f t="shared" si="10"/>
        <v>12</v>
      </c>
      <c r="T17" s="108">
        <f t="shared" si="10"/>
        <v>13</v>
      </c>
      <c r="U17" s="108">
        <f t="shared" si="10"/>
        <v>14</v>
      </c>
      <c r="V17" s="92">
        <f t="shared" si="10"/>
        <v>15</v>
      </c>
      <c r="W17" s="93">
        <f t="shared" si="10"/>
        <v>16</v>
      </c>
      <c r="X17" s="94">
        <f t="shared" si="10"/>
        <v>17</v>
      </c>
      <c r="Y17" s="109">
        <f t="shared" si="10"/>
        <v>18</v>
      </c>
      <c r="Z17" s="92">
        <f t="shared" si="10"/>
        <v>19</v>
      </c>
      <c r="AA17" s="92">
        <f t="shared" si="10"/>
        <v>20</v>
      </c>
      <c r="AB17" s="108">
        <f t="shared" si="10"/>
        <v>21</v>
      </c>
      <c r="AC17" s="92">
        <f t="shared" si="10"/>
        <v>22</v>
      </c>
      <c r="AD17" s="109">
        <f t="shared" si="10"/>
        <v>23</v>
      </c>
      <c r="AE17" s="94">
        <f t="shared" si="10"/>
        <v>24</v>
      </c>
      <c r="AF17" s="92">
        <f t="shared" si="10"/>
        <v>25</v>
      </c>
      <c r="AG17" s="92">
        <f t="shared" si="10"/>
        <v>26</v>
      </c>
      <c r="AH17" s="92">
        <f t="shared" si="10"/>
        <v>27</v>
      </c>
      <c r="AI17" s="92">
        <f t="shared" si="10"/>
        <v>28</v>
      </c>
      <c r="AJ17" s="92">
        <f t="shared" si="10"/>
        <v>29</v>
      </c>
      <c r="AK17" s="112">
        <f t="shared" si="10"/>
        <v>30</v>
      </c>
      <c r="AL17" s="116"/>
      <c r="AM17" s="152">
        <v>20</v>
      </c>
      <c r="AN17" s="153">
        <v>4</v>
      </c>
      <c r="AO17" s="154"/>
      <c r="AP17" s="155">
        <v>6</v>
      </c>
      <c r="AQ17" s="156">
        <v>30</v>
      </c>
    </row>
    <row r="18" spans="1:43" s="83" customFormat="1" ht="23.35" customHeight="1" x14ac:dyDescent="0.25">
      <c r="A18" s="312"/>
      <c r="B18" s="101"/>
      <c r="C18" s="101"/>
      <c r="D18" s="101"/>
      <c r="E18" s="101"/>
      <c r="F18" s="101"/>
      <c r="G18" s="101"/>
      <c r="H18" s="175" t="s">
        <v>125</v>
      </c>
      <c r="I18" s="173" t="s">
        <v>125</v>
      </c>
      <c r="J18" s="174" t="s">
        <v>126</v>
      </c>
      <c r="K18" s="175" t="s">
        <v>125</v>
      </c>
      <c r="L18" s="175" t="s">
        <v>125</v>
      </c>
      <c r="M18" s="175" t="s">
        <v>125</v>
      </c>
      <c r="N18" s="175" t="s">
        <v>125</v>
      </c>
      <c r="O18" s="175" t="s">
        <v>125</v>
      </c>
      <c r="P18" s="173" t="s">
        <v>125</v>
      </c>
      <c r="Q18" s="174" t="s">
        <v>126</v>
      </c>
      <c r="R18" s="175" t="s">
        <v>125</v>
      </c>
      <c r="S18" s="175" t="s">
        <v>125</v>
      </c>
      <c r="T18" s="175" t="s">
        <v>125</v>
      </c>
      <c r="U18" s="175" t="s">
        <v>125</v>
      </c>
      <c r="V18" s="175" t="s">
        <v>125</v>
      </c>
      <c r="W18" s="173" t="s">
        <v>125</v>
      </c>
      <c r="X18" s="174" t="s">
        <v>126</v>
      </c>
      <c r="Y18" s="174" t="s">
        <v>126</v>
      </c>
      <c r="Z18" s="175" t="s">
        <v>125</v>
      </c>
      <c r="AA18" s="175" t="s">
        <v>125</v>
      </c>
      <c r="AB18" s="175" t="s">
        <v>125</v>
      </c>
      <c r="AC18" s="175" t="s">
        <v>125</v>
      </c>
      <c r="AD18" s="174" t="s">
        <v>126</v>
      </c>
      <c r="AE18" s="174" t="s">
        <v>126</v>
      </c>
      <c r="AF18" s="172" t="s">
        <v>125</v>
      </c>
      <c r="AG18" s="172" t="s">
        <v>125</v>
      </c>
      <c r="AH18" s="172" t="s">
        <v>125</v>
      </c>
      <c r="AI18" s="172" t="s">
        <v>125</v>
      </c>
      <c r="AJ18" s="172" t="s">
        <v>125</v>
      </c>
      <c r="AK18" s="173" t="s">
        <v>125</v>
      </c>
      <c r="AL18" s="111"/>
      <c r="AM18" s="157">
        <f>COUNTIF(K18:O18,"○")+COUNTIF(R18:V18,"○")+COUNTIF(Z18:AC18,"○")+COUNTIF(H18,"○")+COUNTIF(AF18:AJ18,"○")</f>
        <v>20</v>
      </c>
      <c r="AN18" s="158">
        <f>COUNTIF(I18,"○")+COUNTIF(P18,"○")+COUNTIF(W18,"○")+COUNTIF(AK18,"○")</f>
        <v>4</v>
      </c>
      <c r="AO18" s="159"/>
      <c r="AP18" s="160">
        <f>COUNTIF(J18,"○")+COUNTIF(Q18,"○")+COUNTIF(X18:Y18,"○")+COUNTIF(AD18:AE18,"○")</f>
        <v>0</v>
      </c>
      <c r="AQ18" s="161">
        <f>SUM(AM18:AP18)</f>
        <v>24</v>
      </c>
    </row>
    <row r="19" spans="1:43" s="83" customFormat="1" ht="23.35" customHeight="1" x14ac:dyDescent="0.25">
      <c r="A19" s="311" t="s">
        <v>107</v>
      </c>
      <c r="B19" s="85"/>
      <c r="C19" s="94">
        <f t="shared" ref="C19:AG19" si="11">B19+1</f>
        <v>1</v>
      </c>
      <c r="D19" s="92">
        <f t="shared" si="11"/>
        <v>2</v>
      </c>
      <c r="E19" s="92">
        <f t="shared" si="11"/>
        <v>3</v>
      </c>
      <c r="F19" s="92">
        <f t="shared" si="11"/>
        <v>4</v>
      </c>
      <c r="G19" s="92">
        <f t="shared" si="11"/>
        <v>5</v>
      </c>
      <c r="H19" s="92">
        <f t="shared" si="11"/>
        <v>6</v>
      </c>
      <c r="I19" s="93">
        <f t="shared" si="11"/>
        <v>7</v>
      </c>
      <c r="J19" s="94">
        <f t="shared" si="11"/>
        <v>8</v>
      </c>
      <c r="K19" s="109">
        <f t="shared" si="11"/>
        <v>9</v>
      </c>
      <c r="L19" s="92">
        <f t="shared" si="11"/>
        <v>10</v>
      </c>
      <c r="M19" s="92">
        <f t="shared" si="11"/>
        <v>11</v>
      </c>
      <c r="N19" s="92">
        <f t="shared" si="11"/>
        <v>12</v>
      </c>
      <c r="O19" s="92">
        <f t="shared" si="11"/>
        <v>13</v>
      </c>
      <c r="P19" s="93">
        <f t="shared" si="11"/>
        <v>14</v>
      </c>
      <c r="Q19" s="94">
        <f t="shared" si="11"/>
        <v>15</v>
      </c>
      <c r="R19" s="92">
        <f t="shared" si="11"/>
        <v>16</v>
      </c>
      <c r="S19" s="92">
        <f t="shared" si="11"/>
        <v>17</v>
      </c>
      <c r="T19" s="92">
        <f t="shared" si="11"/>
        <v>18</v>
      </c>
      <c r="U19" s="92">
        <f t="shared" si="11"/>
        <v>19</v>
      </c>
      <c r="V19" s="92">
        <f t="shared" si="11"/>
        <v>20</v>
      </c>
      <c r="W19" s="93">
        <f t="shared" si="11"/>
        <v>21</v>
      </c>
      <c r="X19" s="94">
        <f t="shared" si="11"/>
        <v>22</v>
      </c>
      <c r="Y19" s="92">
        <f t="shared" si="11"/>
        <v>23</v>
      </c>
      <c r="Z19" s="92">
        <f t="shared" si="11"/>
        <v>24</v>
      </c>
      <c r="AA19" s="92">
        <f t="shared" si="11"/>
        <v>25</v>
      </c>
      <c r="AB19" s="92">
        <f t="shared" si="11"/>
        <v>26</v>
      </c>
      <c r="AC19" s="92">
        <f t="shared" si="11"/>
        <v>27</v>
      </c>
      <c r="AD19" s="93">
        <f t="shared" si="11"/>
        <v>28</v>
      </c>
      <c r="AE19" s="94">
        <f t="shared" si="11"/>
        <v>29</v>
      </c>
      <c r="AF19" s="92">
        <f t="shared" si="11"/>
        <v>30</v>
      </c>
      <c r="AG19" s="92">
        <f t="shared" si="11"/>
        <v>31</v>
      </c>
      <c r="AH19" s="85"/>
      <c r="AI19" s="85"/>
      <c r="AJ19" s="85"/>
      <c r="AK19" s="85"/>
      <c r="AL19" s="116"/>
      <c r="AM19" s="97">
        <f>AQ19-AN19-AO19-AP19</f>
        <v>21</v>
      </c>
      <c r="AN19" s="98">
        <v>4</v>
      </c>
      <c r="AO19" s="150"/>
      <c r="AP19" s="99">
        <v>6</v>
      </c>
      <c r="AQ19" s="100">
        <v>31</v>
      </c>
    </row>
    <row r="20" spans="1:43" s="83" customFormat="1" ht="23.35" customHeight="1" x14ac:dyDescent="0.25">
      <c r="A20" s="312"/>
      <c r="B20" s="85"/>
      <c r="C20" s="174" t="s">
        <v>126</v>
      </c>
      <c r="D20" s="175" t="s">
        <v>125</v>
      </c>
      <c r="E20" s="175" t="s">
        <v>125</v>
      </c>
      <c r="F20" s="175" t="s">
        <v>125</v>
      </c>
      <c r="G20" s="175" t="s">
        <v>125</v>
      </c>
      <c r="H20" s="175" t="s">
        <v>125</v>
      </c>
      <c r="I20" s="173" t="s">
        <v>125</v>
      </c>
      <c r="J20" s="174" t="s">
        <v>126</v>
      </c>
      <c r="K20" s="174" t="s">
        <v>126</v>
      </c>
      <c r="L20" s="175" t="s">
        <v>125</v>
      </c>
      <c r="M20" s="175" t="s">
        <v>125</v>
      </c>
      <c r="N20" s="175" t="s">
        <v>125</v>
      </c>
      <c r="O20" s="175" t="s">
        <v>125</v>
      </c>
      <c r="P20" s="173" t="s">
        <v>125</v>
      </c>
      <c r="Q20" s="174" t="s">
        <v>126</v>
      </c>
      <c r="R20" s="175" t="s">
        <v>125</v>
      </c>
      <c r="S20" s="175" t="s">
        <v>125</v>
      </c>
      <c r="T20" s="175" t="s">
        <v>125</v>
      </c>
      <c r="U20" s="175" t="s">
        <v>125</v>
      </c>
      <c r="V20" s="175" t="s">
        <v>125</v>
      </c>
      <c r="W20" s="173" t="s">
        <v>126</v>
      </c>
      <c r="X20" s="174" t="s">
        <v>126</v>
      </c>
      <c r="Y20" s="175" t="s">
        <v>125</v>
      </c>
      <c r="Z20" s="175" t="s">
        <v>125</v>
      </c>
      <c r="AA20" s="175" t="s">
        <v>125</v>
      </c>
      <c r="AB20" s="175" t="s">
        <v>125</v>
      </c>
      <c r="AC20" s="175" t="s">
        <v>125</v>
      </c>
      <c r="AD20" s="173" t="s">
        <v>125</v>
      </c>
      <c r="AE20" s="174" t="s">
        <v>126</v>
      </c>
      <c r="AF20" s="175" t="s">
        <v>125</v>
      </c>
      <c r="AG20" s="175" t="s">
        <v>125</v>
      </c>
      <c r="AH20" s="101"/>
      <c r="AI20" s="101"/>
      <c r="AJ20" s="101"/>
      <c r="AK20" s="101"/>
      <c r="AL20" s="111"/>
      <c r="AM20" s="104">
        <f>COUNTIF(L20:O20,"○")+COUNTIF(R20:V20,"○")+COUNTIF(Y20:AC20,"○")+COUNTIF(AF20:AG20,"○")+COUNTIF(D20:H20,"○")</f>
        <v>21</v>
      </c>
      <c r="AN20" s="105">
        <f>COUNTIF(I20,"○")+COUNTIF(P20,"○")+COUNTIF(W20,"○")+COUNTIF(AD20,"○")</f>
        <v>3</v>
      </c>
      <c r="AO20" s="151"/>
      <c r="AP20" s="106">
        <f>COUNTIF(J20:K20,"○")+COUNTIF(Q20,"○")+COUNTIF(X20,"○")+COUNTIF(AE20,"○")+COUNTIF(C20,"○")</f>
        <v>0</v>
      </c>
      <c r="AQ20" s="107">
        <f>SUM(AM20:AP20)</f>
        <v>24</v>
      </c>
    </row>
    <row r="21" spans="1:43" s="83" customFormat="1" ht="23.35" customHeight="1" x14ac:dyDescent="0.25">
      <c r="A21" s="311" t="s">
        <v>108</v>
      </c>
      <c r="B21" s="85"/>
      <c r="C21" s="85"/>
      <c r="D21" s="85"/>
      <c r="E21" s="85"/>
      <c r="F21" s="92">
        <f t="shared" ref="F21:G21" si="12">E21+1</f>
        <v>1</v>
      </c>
      <c r="G21" s="92">
        <f t="shared" si="12"/>
        <v>2</v>
      </c>
      <c r="H21" s="109">
        <f>G21+1</f>
        <v>3</v>
      </c>
      <c r="I21" s="93">
        <f t="shared" ref="I21:AI21" si="13">H21+1</f>
        <v>4</v>
      </c>
      <c r="J21" s="94">
        <f t="shared" si="13"/>
        <v>5</v>
      </c>
      <c r="K21" s="92">
        <f t="shared" si="13"/>
        <v>6</v>
      </c>
      <c r="L21" s="92">
        <f t="shared" si="13"/>
        <v>7</v>
      </c>
      <c r="M21" s="92">
        <f t="shared" si="13"/>
        <v>8</v>
      </c>
      <c r="N21" s="92">
        <f t="shared" si="13"/>
        <v>9</v>
      </c>
      <c r="O21" s="92">
        <f t="shared" si="13"/>
        <v>10</v>
      </c>
      <c r="P21" s="93">
        <f t="shared" si="13"/>
        <v>11</v>
      </c>
      <c r="Q21" s="94">
        <f t="shared" si="13"/>
        <v>12</v>
      </c>
      <c r="R21" s="92">
        <f t="shared" si="13"/>
        <v>13</v>
      </c>
      <c r="S21" s="92">
        <f t="shared" si="13"/>
        <v>14</v>
      </c>
      <c r="T21" s="92">
        <f t="shared" si="13"/>
        <v>15</v>
      </c>
      <c r="U21" s="92">
        <f t="shared" si="13"/>
        <v>16</v>
      </c>
      <c r="V21" s="92">
        <f t="shared" si="13"/>
        <v>17</v>
      </c>
      <c r="W21" s="93">
        <f t="shared" si="13"/>
        <v>18</v>
      </c>
      <c r="X21" s="94">
        <f t="shared" si="13"/>
        <v>19</v>
      </c>
      <c r="Y21" s="92">
        <f t="shared" si="13"/>
        <v>20</v>
      </c>
      <c r="Z21" s="92">
        <f t="shared" si="13"/>
        <v>21</v>
      </c>
      <c r="AA21" s="92">
        <f t="shared" si="13"/>
        <v>22</v>
      </c>
      <c r="AB21" s="109">
        <f t="shared" si="13"/>
        <v>23</v>
      </c>
      <c r="AC21" s="92">
        <f t="shared" si="13"/>
        <v>24</v>
      </c>
      <c r="AD21" s="93">
        <f t="shared" si="13"/>
        <v>25</v>
      </c>
      <c r="AE21" s="94">
        <f t="shared" si="13"/>
        <v>26</v>
      </c>
      <c r="AF21" s="92">
        <f t="shared" si="13"/>
        <v>27</v>
      </c>
      <c r="AG21" s="92">
        <f t="shared" si="13"/>
        <v>28</v>
      </c>
      <c r="AH21" s="92">
        <f t="shared" si="13"/>
        <v>29</v>
      </c>
      <c r="AI21" s="92">
        <f t="shared" si="13"/>
        <v>30</v>
      </c>
      <c r="AJ21" s="85"/>
      <c r="AK21" s="85"/>
      <c r="AL21" s="117"/>
      <c r="AM21" s="152">
        <f>AQ21-AN21-AO21-AP21</f>
        <v>20</v>
      </c>
      <c r="AN21" s="153">
        <v>4</v>
      </c>
      <c r="AO21" s="154"/>
      <c r="AP21" s="155">
        <v>6</v>
      </c>
      <c r="AQ21" s="156">
        <v>30</v>
      </c>
    </row>
    <row r="22" spans="1:43" s="83" customFormat="1" ht="23.35" customHeight="1" thickBot="1" x14ac:dyDescent="0.3">
      <c r="A22" s="312"/>
      <c r="B22" s="101"/>
      <c r="C22" s="101"/>
      <c r="D22" s="101"/>
      <c r="E22" s="101"/>
      <c r="F22" s="172" t="s">
        <v>125</v>
      </c>
      <c r="G22" s="172" t="s">
        <v>125</v>
      </c>
      <c r="H22" s="174" t="s">
        <v>126</v>
      </c>
      <c r="I22" s="173" t="s">
        <v>125</v>
      </c>
      <c r="J22" s="174" t="s">
        <v>126</v>
      </c>
      <c r="K22" s="175" t="s">
        <v>125</v>
      </c>
      <c r="L22" s="175" t="s">
        <v>125</v>
      </c>
      <c r="M22" s="175" t="s">
        <v>125</v>
      </c>
      <c r="N22" s="175" t="s">
        <v>125</v>
      </c>
      <c r="O22" s="175" t="s">
        <v>125</v>
      </c>
      <c r="P22" s="173" t="s">
        <v>125</v>
      </c>
      <c r="Q22" s="174" t="s">
        <v>126</v>
      </c>
      <c r="R22" s="175" t="s">
        <v>125</v>
      </c>
      <c r="S22" s="175" t="s">
        <v>125</v>
      </c>
      <c r="T22" s="175" t="s">
        <v>125</v>
      </c>
      <c r="U22" s="175" t="s">
        <v>125</v>
      </c>
      <c r="V22" s="175" t="s">
        <v>125</v>
      </c>
      <c r="W22" s="173" t="s">
        <v>125</v>
      </c>
      <c r="X22" s="174" t="s">
        <v>126</v>
      </c>
      <c r="Y22" s="175" t="s">
        <v>125</v>
      </c>
      <c r="Z22" s="175" t="s">
        <v>125</v>
      </c>
      <c r="AA22" s="175" t="s">
        <v>125</v>
      </c>
      <c r="AB22" s="174" t="s">
        <v>126</v>
      </c>
      <c r="AC22" s="175" t="s">
        <v>125</v>
      </c>
      <c r="AD22" s="173" t="s">
        <v>125</v>
      </c>
      <c r="AE22" s="174" t="s">
        <v>126</v>
      </c>
      <c r="AF22" s="176" t="s">
        <v>125</v>
      </c>
      <c r="AG22" s="176" t="s">
        <v>125</v>
      </c>
      <c r="AH22" s="176" t="s">
        <v>125</v>
      </c>
      <c r="AI22" s="176" t="s">
        <v>125</v>
      </c>
      <c r="AJ22" s="110"/>
      <c r="AK22" s="101"/>
      <c r="AL22" s="118"/>
      <c r="AM22" s="157">
        <f>COUNTIF(K22:O22,"○")+COUNTIF(R22:V22,"○")+COUNTIF(AC22,"○")+COUNTIF(AF22:AI22,"○")+COUNTIF(F22:G22,"○")+COUNTIF(Y22:AA22,"○")</f>
        <v>20</v>
      </c>
      <c r="AN22" s="158">
        <f>+COUNTIF(P22,"○")+COUNTIF(W22,"○")+COUNTIF(I22,"○")+COUNTIF(AD22,"○")</f>
        <v>4</v>
      </c>
      <c r="AO22" s="159"/>
      <c r="AP22" s="160">
        <f>COUNTIF(J22,"○")+COUNTIF(X22,"○")+COUNTIF(AE22,"○")+COUNTIF(Q22,"○")+COUNTIF(H22,"○")+COUNTIF(AB22,"○")</f>
        <v>0</v>
      </c>
      <c r="AQ22" s="161">
        <f>SUM(AM22:AP22)</f>
        <v>24</v>
      </c>
    </row>
    <row r="23" spans="1:43" s="83" customFormat="1" ht="23.35" customHeight="1" x14ac:dyDescent="0.25">
      <c r="A23" s="311" t="s">
        <v>109</v>
      </c>
      <c r="B23" s="84"/>
      <c r="C23" s="84"/>
      <c r="D23" s="85"/>
      <c r="E23" s="85"/>
      <c r="F23" s="85"/>
      <c r="G23" s="85"/>
      <c r="H23" s="92">
        <f t="shared" ref="H23:AL23" si="14">G23+1</f>
        <v>1</v>
      </c>
      <c r="I23" s="93">
        <f t="shared" si="14"/>
        <v>2</v>
      </c>
      <c r="J23" s="94">
        <f t="shared" si="14"/>
        <v>3</v>
      </c>
      <c r="K23" s="92">
        <f t="shared" si="14"/>
        <v>4</v>
      </c>
      <c r="L23" s="92">
        <f t="shared" si="14"/>
        <v>5</v>
      </c>
      <c r="M23" s="92">
        <f t="shared" si="14"/>
        <v>6</v>
      </c>
      <c r="N23" s="92">
        <f t="shared" si="14"/>
        <v>7</v>
      </c>
      <c r="O23" s="92">
        <f t="shared" si="14"/>
        <v>8</v>
      </c>
      <c r="P23" s="93">
        <f t="shared" si="14"/>
        <v>9</v>
      </c>
      <c r="Q23" s="94">
        <f t="shared" si="14"/>
        <v>10</v>
      </c>
      <c r="R23" s="92">
        <f t="shared" si="14"/>
        <v>11</v>
      </c>
      <c r="S23" s="92">
        <f t="shared" si="14"/>
        <v>12</v>
      </c>
      <c r="T23" s="92">
        <f t="shared" si="14"/>
        <v>13</v>
      </c>
      <c r="U23" s="92">
        <f t="shared" si="14"/>
        <v>14</v>
      </c>
      <c r="V23" s="92">
        <f t="shared" si="14"/>
        <v>15</v>
      </c>
      <c r="W23" s="93">
        <f t="shared" si="14"/>
        <v>16</v>
      </c>
      <c r="X23" s="94">
        <f t="shared" si="14"/>
        <v>17</v>
      </c>
      <c r="Y23" s="92">
        <f t="shared" si="14"/>
        <v>18</v>
      </c>
      <c r="Z23" s="92">
        <f t="shared" si="14"/>
        <v>19</v>
      </c>
      <c r="AA23" s="92">
        <f t="shared" si="14"/>
        <v>20</v>
      </c>
      <c r="AB23" s="92">
        <f t="shared" si="14"/>
        <v>21</v>
      </c>
      <c r="AC23" s="92">
        <f t="shared" si="14"/>
        <v>22</v>
      </c>
      <c r="AD23" s="112">
        <f t="shared" si="14"/>
        <v>23</v>
      </c>
      <c r="AE23" s="89">
        <f t="shared" si="14"/>
        <v>24</v>
      </c>
      <c r="AF23" s="113">
        <f t="shared" si="14"/>
        <v>25</v>
      </c>
      <c r="AG23" s="90">
        <f t="shared" si="14"/>
        <v>26</v>
      </c>
      <c r="AH23" s="114">
        <f t="shared" si="14"/>
        <v>27</v>
      </c>
      <c r="AI23" s="114">
        <f t="shared" si="14"/>
        <v>28</v>
      </c>
      <c r="AJ23" s="91">
        <f t="shared" si="14"/>
        <v>29</v>
      </c>
      <c r="AK23" s="88">
        <f t="shared" si="14"/>
        <v>30</v>
      </c>
      <c r="AL23" s="89">
        <f t="shared" si="14"/>
        <v>31</v>
      </c>
      <c r="AM23" s="97">
        <v>17</v>
      </c>
      <c r="AN23" s="98">
        <v>5</v>
      </c>
      <c r="AO23" s="98">
        <v>4</v>
      </c>
      <c r="AP23" s="99">
        <v>5</v>
      </c>
      <c r="AQ23" s="100">
        <v>31</v>
      </c>
    </row>
    <row r="24" spans="1:43" s="83" customFormat="1" ht="23.35" customHeight="1" thickBot="1" x14ac:dyDescent="0.3">
      <c r="A24" s="312"/>
      <c r="B24" s="101"/>
      <c r="C24" s="101"/>
      <c r="D24" s="110"/>
      <c r="E24" s="110"/>
      <c r="F24" s="110"/>
      <c r="G24" s="110"/>
      <c r="H24" s="177" t="s">
        <v>125</v>
      </c>
      <c r="I24" s="173" t="s">
        <v>125</v>
      </c>
      <c r="J24" s="174" t="s">
        <v>126</v>
      </c>
      <c r="K24" s="175" t="s">
        <v>125</v>
      </c>
      <c r="L24" s="175" t="s">
        <v>125</v>
      </c>
      <c r="M24" s="175" t="s">
        <v>125</v>
      </c>
      <c r="N24" s="175" t="s">
        <v>125</v>
      </c>
      <c r="O24" s="175" t="s">
        <v>125</v>
      </c>
      <c r="P24" s="173" t="s">
        <v>125</v>
      </c>
      <c r="Q24" s="174" t="s">
        <v>126</v>
      </c>
      <c r="R24" s="175" t="s">
        <v>125</v>
      </c>
      <c r="S24" s="175" t="s">
        <v>125</v>
      </c>
      <c r="T24" s="175" t="s">
        <v>125</v>
      </c>
      <c r="U24" s="175" t="s">
        <v>125</v>
      </c>
      <c r="V24" s="175" t="s">
        <v>125</v>
      </c>
      <c r="W24" s="173" t="s">
        <v>125</v>
      </c>
      <c r="X24" s="174" t="s">
        <v>126</v>
      </c>
      <c r="Y24" s="175" t="s">
        <v>125</v>
      </c>
      <c r="Z24" s="175" t="s">
        <v>125</v>
      </c>
      <c r="AA24" s="175" t="s">
        <v>125</v>
      </c>
      <c r="AB24" s="175" t="s">
        <v>125</v>
      </c>
      <c r="AC24" s="175" t="s">
        <v>125</v>
      </c>
      <c r="AD24" s="173" t="s">
        <v>125</v>
      </c>
      <c r="AE24" s="169" t="s">
        <v>126</v>
      </c>
      <c r="AF24" s="178" t="s">
        <v>125</v>
      </c>
      <c r="AG24" s="170" t="s">
        <v>125</v>
      </c>
      <c r="AH24" s="179" t="s">
        <v>125</v>
      </c>
      <c r="AI24" s="179" t="s">
        <v>125</v>
      </c>
      <c r="AJ24" s="171" t="s">
        <v>126</v>
      </c>
      <c r="AK24" s="168" t="s">
        <v>126</v>
      </c>
      <c r="AL24" s="169" t="s">
        <v>126</v>
      </c>
      <c r="AM24" s="104">
        <f>COUNTIF(H24,"○")+COUNTIF(K24:O24,"○")+COUNTIF(R24:V24,"○")+COUNTIF(Y24:AC24,"○")+COUNTIF(AF24,"○")</f>
        <v>17</v>
      </c>
      <c r="AN24" s="105">
        <f>COUNTIF(I24,"○")+COUNTIF(P24,"○")+COUNTIF(W24,"○")+COUNTIF(AD24,"○")+COUNTIF(AK24,"○")</f>
        <v>4</v>
      </c>
      <c r="AO24" s="105">
        <f>COUNTIF(AG24:AJ24,"○")</f>
        <v>3</v>
      </c>
      <c r="AP24" s="106">
        <f>COUNTIF(J24,"○")+COUNTIF(Q24,"○")+COUNTIF(X24,"○")+COUNTIF(AE24,"○")+COUNTIF(AL24,"○")</f>
        <v>0</v>
      </c>
      <c r="AQ24" s="107">
        <f>SUM(AM24:AP24)</f>
        <v>24</v>
      </c>
    </row>
    <row r="25" spans="1:43" s="83" customFormat="1" ht="23.35" customHeight="1" x14ac:dyDescent="0.25">
      <c r="A25" s="311" t="s">
        <v>46</v>
      </c>
      <c r="B25" s="84"/>
      <c r="C25" s="84"/>
      <c r="D25" s="119">
        <f t="shared" ref="D25:AC25" si="15">C25+1</f>
        <v>1</v>
      </c>
      <c r="E25" s="90">
        <f t="shared" si="15"/>
        <v>2</v>
      </c>
      <c r="F25" s="114">
        <f t="shared" si="15"/>
        <v>3</v>
      </c>
      <c r="G25" s="114">
        <f t="shared" si="15"/>
        <v>4</v>
      </c>
      <c r="H25" s="91">
        <f t="shared" si="15"/>
        <v>5</v>
      </c>
      <c r="I25" s="88">
        <f t="shared" si="15"/>
        <v>6</v>
      </c>
      <c r="J25" s="94">
        <f t="shared" si="15"/>
        <v>7</v>
      </c>
      <c r="K25" s="119">
        <f t="shared" si="15"/>
        <v>8</v>
      </c>
      <c r="L25" s="90">
        <f t="shared" si="15"/>
        <v>9</v>
      </c>
      <c r="M25" s="114">
        <f t="shared" si="15"/>
        <v>10</v>
      </c>
      <c r="N25" s="114">
        <f t="shared" si="15"/>
        <v>11</v>
      </c>
      <c r="O25" s="91">
        <f t="shared" si="15"/>
        <v>12</v>
      </c>
      <c r="P25" s="88">
        <f t="shared" si="15"/>
        <v>13</v>
      </c>
      <c r="Q25" s="94">
        <f t="shared" si="15"/>
        <v>14</v>
      </c>
      <c r="R25" s="92">
        <f t="shared" si="15"/>
        <v>15</v>
      </c>
      <c r="S25" s="92">
        <f t="shared" si="15"/>
        <v>16</v>
      </c>
      <c r="T25" s="92">
        <f t="shared" si="15"/>
        <v>17</v>
      </c>
      <c r="U25" s="92">
        <f t="shared" si="15"/>
        <v>18</v>
      </c>
      <c r="V25" s="92">
        <f t="shared" si="15"/>
        <v>19</v>
      </c>
      <c r="W25" s="93">
        <f t="shared" si="15"/>
        <v>20</v>
      </c>
      <c r="X25" s="94">
        <f t="shared" si="15"/>
        <v>21</v>
      </c>
      <c r="Y25" s="92">
        <f t="shared" si="15"/>
        <v>22</v>
      </c>
      <c r="Z25" s="92">
        <f t="shared" si="15"/>
        <v>23</v>
      </c>
      <c r="AA25" s="92">
        <f t="shared" si="15"/>
        <v>24</v>
      </c>
      <c r="AB25" s="92">
        <f t="shared" si="15"/>
        <v>25</v>
      </c>
      <c r="AC25" s="92">
        <f t="shared" si="15"/>
        <v>26</v>
      </c>
      <c r="AD25" s="93">
        <f>AC25+1</f>
        <v>27</v>
      </c>
      <c r="AE25" s="94">
        <f t="shared" ref="AE25:AH25" si="16">AD25+1</f>
        <v>28</v>
      </c>
      <c r="AF25" s="108">
        <f t="shared" si="16"/>
        <v>29</v>
      </c>
      <c r="AG25" s="108">
        <f t="shared" si="16"/>
        <v>30</v>
      </c>
      <c r="AH25" s="108">
        <f t="shared" si="16"/>
        <v>31</v>
      </c>
      <c r="AI25" s="85"/>
      <c r="AJ25" s="85"/>
      <c r="AK25" s="85"/>
      <c r="AL25" s="85"/>
      <c r="AM25" s="152">
        <f>AQ25-AN25-AO25-AP25</f>
        <v>13</v>
      </c>
      <c r="AN25" s="153">
        <v>4</v>
      </c>
      <c r="AO25" s="153">
        <v>8</v>
      </c>
      <c r="AP25" s="155">
        <v>6</v>
      </c>
      <c r="AQ25" s="156">
        <v>31</v>
      </c>
    </row>
    <row r="26" spans="1:43" s="83" customFormat="1" ht="23.35" customHeight="1" thickBot="1" x14ac:dyDescent="0.3">
      <c r="A26" s="312"/>
      <c r="B26" s="101"/>
      <c r="C26" s="101"/>
      <c r="D26" s="169" t="s">
        <v>126</v>
      </c>
      <c r="E26" s="170" t="s">
        <v>126</v>
      </c>
      <c r="F26" s="179" t="s">
        <v>126</v>
      </c>
      <c r="G26" s="179" t="s">
        <v>125</v>
      </c>
      <c r="H26" s="171" t="s">
        <v>125</v>
      </c>
      <c r="I26" s="168" t="s">
        <v>125</v>
      </c>
      <c r="J26" s="174" t="s">
        <v>126</v>
      </c>
      <c r="K26" s="169" t="s">
        <v>126</v>
      </c>
      <c r="L26" s="170" t="s">
        <v>125</v>
      </c>
      <c r="M26" s="179" t="s">
        <v>125</v>
      </c>
      <c r="N26" s="179" t="s">
        <v>125</v>
      </c>
      <c r="O26" s="171" t="s">
        <v>125</v>
      </c>
      <c r="P26" s="168" t="s">
        <v>125</v>
      </c>
      <c r="Q26" s="174" t="s">
        <v>126</v>
      </c>
      <c r="R26" s="175" t="s">
        <v>125</v>
      </c>
      <c r="S26" s="175" t="s">
        <v>125</v>
      </c>
      <c r="T26" s="175" t="s">
        <v>125</v>
      </c>
      <c r="U26" s="175" t="s">
        <v>125</v>
      </c>
      <c r="V26" s="175" t="s">
        <v>125</v>
      </c>
      <c r="W26" s="173" t="s">
        <v>125</v>
      </c>
      <c r="X26" s="174" t="s">
        <v>126</v>
      </c>
      <c r="Y26" s="175" t="s">
        <v>125</v>
      </c>
      <c r="Z26" s="175" t="s">
        <v>125</v>
      </c>
      <c r="AA26" s="175" t="s">
        <v>125</v>
      </c>
      <c r="AB26" s="175" t="s">
        <v>125</v>
      </c>
      <c r="AC26" s="175" t="s">
        <v>125</v>
      </c>
      <c r="AD26" s="173" t="s">
        <v>125</v>
      </c>
      <c r="AE26" s="174" t="s">
        <v>126</v>
      </c>
      <c r="AF26" s="175" t="s">
        <v>125</v>
      </c>
      <c r="AG26" s="175" t="s">
        <v>125</v>
      </c>
      <c r="AH26" s="175" t="s">
        <v>125</v>
      </c>
      <c r="AI26" s="101"/>
      <c r="AJ26" s="101"/>
      <c r="AK26" s="101"/>
      <c r="AL26" s="101"/>
      <c r="AM26" s="157">
        <f>COUNTIF(R26:V26,"○")+COUNTIF(Y26:AC26,"○")+COUNTIF(AF26:AH26,"○")</f>
        <v>13</v>
      </c>
      <c r="AN26" s="158">
        <f>COUNTIF(I26,"○")+COUNTIF(P26,"○")+COUNTIF(W26,"○")+COUNTIF(AD26,"○")</f>
        <v>4</v>
      </c>
      <c r="AO26" s="158">
        <f>COUNTIF(E26:H26,"○")+COUNTIF(L26:O26,"○")</f>
        <v>6</v>
      </c>
      <c r="AP26" s="160">
        <f>COUNTIF(J26:K26,"○")+COUNTIF(Q26,"○")+COUNTIF(X26,"○")+COUNTIF(AE26,"○")+COUNTIF(D26,"○")</f>
        <v>0</v>
      </c>
      <c r="AQ26" s="161">
        <f>SUM(AM26:AP26)</f>
        <v>23</v>
      </c>
    </row>
    <row r="27" spans="1:43" s="83" customFormat="1" ht="23.35" customHeight="1" x14ac:dyDescent="0.25">
      <c r="A27" s="311" t="s">
        <v>47</v>
      </c>
      <c r="B27" s="85"/>
      <c r="C27" s="84"/>
      <c r="D27" s="84"/>
      <c r="E27" s="84"/>
      <c r="F27" s="84"/>
      <c r="G27" s="108">
        <f t="shared" ref="G27:V29" si="17">F27+1</f>
        <v>1</v>
      </c>
      <c r="H27" s="108">
        <f t="shared" si="17"/>
        <v>2</v>
      </c>
      <c r="I27" s="93">
        <f t="shared" si="17"/>
        <v>3</v>
      </c>
      <c r="J27" s="94">
        <f t="shared" si="17"/>
        <v>4</v>
      </c>
      <c r="K27" s="92">
        <f t="shared" si="17"/>
        <v>5</v>
      </c>
      <c r="L27" s="108">
        <f t="shared" si="17"/>
        <v>6</v>
      </c>
      <c r="M27" s="108">
        <f t="shared" si="17"/>
        <v>7</v>
      </c>
      <c r="N27" s="108">
        <f t="shared" si="17"/>
        <v>8</v>
      </c>
      <c r="O27" s="108">
        <f t="shared" si="17"/>
        <v>9</v>
      </c>
      <c r="P27" s="93">
        <f t="shared" si="17"/>
        <v>10</v>
      </c>
      <c r="Q27" s="109">
        <f t="shared" si="17"/>
        <v>11</v>
      </c>
      <c r="R27" s="109">
        <f t="shared" si="17"/>
        <v>12</v>
      </c>
      <c r="S27" s="92">
        <f t="shared" si="17"/>
        <v>13</v>
      </c>
      <c r="T27" s="92">
        <f t="shared" si="17"/>
        <v>14</v>
      </c>
      <c r="U27" s="92">
        <f t="shared" si="17"/>
        <v>15</v>
      </c>
      <c r="V27" s="92">
        <f t="shared" si="17"/>
        <v>16</v>
      </c>
      <c r="W27" s="93">
        <f t="shared" ref="W27:AI29" si="18">V27+1</f>
        <v>17</v>
      </c>
      <c r="X27" s="94">
        <f t="shared" si="18"/>
        <v>18</v>
      </c>
      <c r="Y27" s="92">
        <f t="shared" si="18"/>
        <v>19</v>
      </c>
      <c r="Z27" s="92">
        <f t="shared" si="18"/>
        <v>20</v>
      </c>
      <c r="AA27" s="92">
        <f t="shared" si="18"/>
        <v>21</v>
      </c>
      <c r="AB27" s="92">
        <f t="shared" si="18"/>
        <v>22</v>
      </c>
      <c r="AC27" s="109">
        <f t="shared" si="18"/>
        <v>23</v>
      </c>
      <c r="AD27" s="93">
        <f t="shared" si="18"/>
        <v>24</v>
      </c>
      <c r="AE27" s="94">
        <f t="shared" si="18"/>
        <v>25</v>
      </c>
      <c r="AF27" s="92">
        <f t="shared" si="18"/>
        <v>26</v>
      </c>
      <c r="AG27" s="92">
        <f t="shared" si="18"/>
        <v>27</v>
      </c>
      <c r="AH27" s="92">
        <f t="shared" si="18"/>
        <v>28</v>
      </c>
      <c r="AI27" s="92">
        <f t="shared" si="18"/>
        <v>29</v>
      </c>
      <c r="AJ27" s="85"/>
      <c r="AK27" s="85"/>
      <c r="AL27" s="96"/>
      <c r="AM27" s="97">
        <f>AQ27-AN27-AO27-AP27</f>
        <v>19</v>
      </c>
      <c r="AN27" s="98">
        <v>4</v>
      </c>
      <c r="AO27" s="150"/>
      <c r="AP27" s="99">
        <v>6</v>
      </c>
      <c r="AQ27" s="100">
        <v>29</v>
      </c>
    </row>
    <row r="28" spans="1:43" s="83" customFormat="1" ht="23.35" customHeight="1" thickBot="1" x14ac:dyDescent="0.3">
      <c r="A28" s="312"/>
      <c r="B28" s="101"/>
      <c r="C28" s="101"/>
      <c r="D28" s="101"/>
      <c r="E28" s="101"/>
      <c r="F28" s="101"/>
      <c r="G28" s="172" t="s">
        <v>125</v>
      </c>
      <c r="H28" s="172" t="s">
        <v>125</v>
      </c>
      <c r="I28" s="173" t="s">
        <v>125</v>
      </c>
      <c r="J28" s="174" t="s">
        <v>126</v>
      </c>
      <c r="K28" s="175" t="s">
        <v>125</v>
      </c>
      <c r="L28" s="175" t="s">
        <v>125</v>
      </c>
      <c r="M28" s="175" t="s">
        <v>125</v>
      </c>
      <c r="N28" s="175" t="s">
        <v>125</v>
      </c>
      <c r="O28" s="175" t="s">
        <v>125</v>
      </c>
      <c r="P28" s="173" t="s">
        <v>125</v>
      </c>
      <c r="Q28" s="174" t="s">
        <v>126</v>
      </c>
      <c r="R28" s="174" t="s">
        <v>126</v>
      </c>
      <c r="S28" s="175" t="s">
        <v>125</v>
      </c>
      <c r="T28" s="175" t="s">
        <v>125</v>
      </c>
      <c r="U28" s="175" t="s">
        <v>125</v>
      </c>
      <c r="V28" s="175" t="s">
        <v>125</v>
      </c>
      <c r="W28" s="173" t="s">
        <v>125</v>
      </c>
      <c r="X28" s="174" t="s">
        <v>126</v>
      </c>
      <c r="Y28" s="175" t="s">
        <v>125</v>
      </c>
      <c r="Z28" s="175" t="s">
        <v>125</v>
      </c>
      <c r="AA28" s="175" t="s">
        <v>125</v>
      </c>
      <c r="AB28" s="175" t="s">
        <v>125</v>
      </c>
      <c r="AC28" s="174" t="s">
        <v>126</v>
      </c>
      <c r="AD28" s="173" t="s">
        <v>125</v>
      </c>
      <c r="AE28" s="174" t="s">
        <v>126</v>
      </c>
      <c r="AF28" s="176" t="s">
        <v>125</v>
      </c>
      <c r="AG28" s="176" t="s">
        <v>125</v>
      </c>
      <c r="AH28" s="176" t="s">
        <v>125</v>
      </c>
      <c r="AI28" s="176" t="s">
        <v>125</v>
      </c>
      <c r="AJ28" s="101"/>
      <c r="AK28" s="101"/>
      <c r="AL28" s="111"/>
      <c r="AM28" s="120">
        <f>COUNTIF(AF28:AI28,"○")+COUNTIF(S28:V28,"○")+COUNTIF(G28:H28,"○")+COUNTIF(K28:O28,"○")+COUNTIF(Y28:AB28,"○")</f>
        <v>19</v>
      </c>
      <c r="AN28" s="121">
        <f>COUNTIF(I28,"○")+COUNTIF(W28,"○")+COUNTIF(AD28,"○")+COUNTIF(P28,"○")</f>
        <v>4</v>
      </c>
      <c r="AO28" s="151"/>
      <c r="AP28" s="106">
        <f>COUNTIF(J28,"○")+COUNTIF(Q28:R28,"○")+COUNTIF(X28,"○")+COUNTIF(AE28,"○")+COUNTIF(AC28,"○")</f>
        <v>0</v>
      </c>
      <c r="AQ28" s="122">
        <f>SUM(AM28:AP28)</f>
        <v>23</v>
      </c>
    </row>
    <row r="29" spans="1:43" s="83" customFormat="1" ht="23.35" customHeight="1" x14ac:dyDescent="0.25">
      <c r="A29" s="323" t="s">
        <v>48</v>
      </c>
      <c r="B29" s="85"/>
      <c r="C29" s="84"/>
      <c r="D29" s="84"/>
      <c r="E29" s="84"/>
      <c r="F29" s="84"/>
      <c r="G29" s="84"/>
      <c r="H29" s="92">
        <f t="shared" si="17"/>
        <v>1</v>
      </c>
      <c r="I29" s="93">
        <f t="shared" si="17"/>
        <v>2</v>
      </c>
      <c r="J29" s="94">
        <f t="shared" si="17"/>
        <v>3</v>
      </c>
      <c r="K29" s="92">
        <f t="shared" si="17"/>
        <v>4</v>
      </c>
      <c r="L29" s="92">
        <f t="shared" si="17"/>
        <v>5</v>
      </c>
      <c r="M29" s="92">
        <f t="shared" si="17"/>
        <v>6</v>
      </c>
      <c r="N29" s="92">
        <f t="shared" si="17"/>
        <v>7</v>
      </c>
      <c r="O29" s="92">
        <f t="shared" si="17"/>
        <v>8</v>
      </c>
      <c r="P29" s="93">
        <f t="shared" si="17"/>
        <v>9</v>
      </c>
      <c r="Q29" s="94">
        <f t="shared" si="17"/>
        <v>10</v>
      </c>
      <c r="R29" s="92">
        <f t="shared" si="17"/>
        <v>11</v>
      </c>
      <c r="S29" s="92">
        <f t="shared" si="17"/>
        <v>12</v>
      </c>
      <c r="T29" s="92">
        <f t="shared" si="17"/>
        <v>13</v>
      </c>
      <c r="U29" s="92">
        <f t="shared" si="17"/>
        <v>14</v>
      </c>
      <c r="V29" s="92">
        <f>U29+1</f>
        <v>15</v>
      </c>
      <c r="W29" s="93">
        <f t="shared" ref="W29:X29" si="19">V29+1</f>
        <v>16</v>
      </c>
      <c r="X29" s="94">
        <f t="shared" si="19"/>
        <v>17</v>
      </c>
      <c r="Y29" s="92">
        <f t="shared" si="18"/>
        <v>18</v>
      </c>
      <c r="Z29" s="92">
        <f t="shared" si="18"/>
        <v>19</v>
      </c>
      <c r="AA29" s="123">
        <f>Z29+1</f>
        <v>20</v>
      </c>
      <c r="AB29" s="92">
        <f t="shared" ref="AB29:AL29" si="20">AA29+1</f>
        <v>21</v>
      </c>
      <c r="AC29" s="92">
        <f t="shared" si="20"/>
        <v>22</v>
      </c>
      <c r="AD29" s="88">
        <f t="shared" si="20"/>
        <v>23</v>
      </c>
      <c r="AE29" s="89">
        <f t="shared" si="20"/>
        <v>24</v>
      </c>
      <c r="AF29" s="90">
        <f t="shared" si="20"/>
        <v>25</v>
      </c>
      <c r="AG29" s="114">
        <f t="shared" si="20"/>
        <v>26</v>
      </c>
      <c r="AH29" s="114">
        <f t="shared" si="20"/>
        <v>27</v>
      </c>
      <c r="AI29" s="114">
        <f t="shared" si="20"/>
        <v>28</v>
      </c>
      <c r="AJ29" s="91">
        <f t="shared" si="20"/>
        <v>29</v>
      </c>
      <c r="AK29" s="88">
        <f t="shared" si="20"/>
        <v>30</v>
      </c>
      <c r="AL29" s="89">
        <f t="shared" si="20"/>
        <v>31</v>
      </c>
      <c r="AM29" s="152">
        <f>AQ29-AN29-AO29-AP29</f>
        <v>15</v>
      </c>
      <c r="AN29" s="153">
        <v>5</v>
      </c>
      <c r="AO29" s="153">
        <v>5</v>
      </c>
      <c r="AP29" s="155">
        <v>6</v>
      </c>
      <c r="AQ29" s="162">
        <v>31</v>
      </c>
    </row>
    <row r="30" spans="1:43" s="83" customFormat="1" ht="23.35" customHeight="1" thickBot="1" x14ac:dyDescent="0.3">
      <c r="A30" s="323"/>
      <c r="B30" s="101"/>
      <c r="C30" s="101"/>
      <c r="D30" s="101"/>
      <c r="E30" s="101"/>
      <c r="F30" s="101"/>
      <c r="G30" s="101"/>
      <c r="H30" s="175" t="s">
        <v>125</v>
      </c>
      <c r="I30" s="173" t="s">
        <v>125</v>
      </c>
      <c r="J30" s="174" t="s">
        <v>126</v>
      </c>
      <c r="K30" s="175" t="s">
        <v>125</v>
      </c>
      <c r="L30" s="175" t="s">
        <v>125</v>
      </c>
      <c r="M30" s="175" t="s">
        <v>125</v>
      </c>
      <c r="N30" s="175" t="s">
        <v>125</v>
      </c>
      <c r="O30" s="175" t="s">
        <v>125</v>
      </c>
      <c r="P30" s="173" t="s">
        <v>125</v>
      </c>
      <c r="Q30" s="174" t="s">
        <v>126</v>
      </c>
      <c r="R30" s="175" t="s">
        <v>125</v>
      </c>
      <c r="S30" s="175" t="s">
        <v>125</v>
      </c>
      <c r="T30" s="175" t="s">
        <v>125</v>
      </c>
      <c r="U30" s="175" t="s">
        <v>125</v>
      </c>
      <c r="V30" s="175" t="s">
        <v>125</v>
      </c>
      <c r="W30" s="173" t="s">
        <v>125</v>
      </c>
      <c r="X30" s="174" t="s">
        <v>126</v>
      </c>
      <c r="Y30" s="175" t="s">
        <v>125</v>
      </c>
      <c r="Z30" s="175" t="s">
        <v>125</v>
      </c>
      <c r="AA30" s="174" t="s">
        <v>126</v>
      </c>
      <c r="AB30" s="175" t="s">
        <v>125</v>
      </c>
      <c r="AC30" s="175" t="s">
        <v>125</v>
      </c>
      <c r="AD30" s="168" t="s">
        <v>125</v>
      </c>
      <c r="AE30" s="169" t="s">
        <v>126</v>
      </c>
      <c r="AF30" s="170" t="s">
        <v>125</v>
      </c>
      <c r="AG30" s="179" t="s">
        <v>125</v>
      </c>
      <c r="AH30" s="179" t="s">
        <v>125</v>
      </c>
      <c r="AI30" s="179" t="s">
        <v>125</v>
      </c>
      <c r="AJ30" s="171" t="s">
        <v>125</v>
      </c>
      <c r="AK30" s="168" t="s">
        <v>125</v>
      </c>
      <c r="AL30" s="169" t="s">
        <v>126</v>
      </c>
      <c r="AM30" s="157">
        <f>COUNTIF(H30,"○")+COUNTIF(K30:O30,"○")+COUNTIF(R30:V30,"○")+COUNTIF(AB30:AC30,"○")+COUNTIF(Y30:Z30,"○")</f>
        <v>15</v>
      </c>
      <c r="AN30" s="158">
        <f>COUNTIF(I30,"○")+COUNTIF(P30,"○")+COUNTIF(AD30,"○")+COUNTIF(W30,"○")+COUNTIF(AK30,"○")</f>
        <v>5</v>
      </c>
      <c r="AO30" s="158">
        <f>COUNTIF(AF30:AJ30,"○")</f>
        <v>5</v>
      </c>
      <c r="AP30" s="160">
        <f>COUNTIF(J30,"○")+COUNTIF(Q30,"○")+COUNTIF(X30,"○")+COUNTIF(AE30,"○")+COUNTIF(AA30,"○")+COUNTIF(AL30,"○")</f>
        <v>0</v>
      </c>
      <c r="AQ30" s="163">
        <f>SUM(AM30:AP30)</f>
        <v>25</v>
      </c>
    </row>
    <row r="31" spans="1:43" ht="19.5" thickBot="1" x14ac:dyDescent="0.3">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5">
        <f>SUM(AM7,AM9,AM11,AM13,AM15,AM17,AM19,AM21,AM23,AM25,AM27,AM29)</f>
        <v>205</v>
      </c>
      <c r="AN31" s="126">
        <f>SUM(AN7,AN9,AN11,AN13,AN15,AN17,AN19,AN21,AN23,AN25,AN27,AN29)</f>
        <v>51</v>
      </c>
      <c r="AO31" s="126">
        <f>SUM(AO7,AO9,AO11,AO13,AO15,AO17,AO19,AO21,AO23,AO25,AO27,AO29)</f>
        <v>41</v>
      </c>
      <c r="AP31" s="126">
        <f>SUM(AP7,AP9,AP11,AP13,AP15,AP17,AP19,AP21,AP23,AP25,AP27,AP29)</f>
        <v>69</v>
      </c>
      <c r="AQ31" s="127">
        <f>SUM(AQ7,AQ9,AQ11,AQ13,AQ15,AQ17,AQ19,AQ21,AQ23,AQ25,AQ27,AQ29)</f>
        <v>366</v>
      </c>
    </row>
    <row r="32" spans="1:43" ht="21.75" customHeight="1" thickTop="1" thickBot="1" x14ac:dyDescent="0.3">
      <c r="B32" s="128"/>
      <c r="C32" s="129" t="s">
        <v>110</v>
      </c>
      <c r="D32" s="124"/>
      <c r="E32" s="124"/>
      <c r="G32" s="130"/>
      <c r="H32" s="129" t="s">
        <v>111</v>
      </c>
      <c r="I32" s="124"/>
      <c r="L32" s="124"/>
      <c r="M32" s="131"/>
      <c r="N32" s="129" t="s">
        <v>112</v>
      </c>
      <c r="P32" s="124"/>
      <c r="R32" s="324" t="s">
        <v>177</v>
      </c>
      <c r="S32" s="325"/>
      <c r="T32" s="325"/>
      <c r="U32" s="325"/>
      <c r="V32" s="325"/>
      <c r="W32" s="325"/>
      <c r="X32" s="325"/>
      <c r="Y32" s="325"/>
      <c r="Z32" s="325"/>
      <c r="AA32" s="325"/>
      <c r="AB32" s="325"/>
      <c r="AC32" s="325"/>
      <c r="AD32" s="325"/>
      <c r="AE32" s="325"/>
      <c r="AF32" s="325"/>
      <c r="AG32" s="325"/>
      <c r="AH32" s="325"/>
      <c r="AI32" s="325"/>
      <c r="AJ32" s="325"/>
      <c r="AK32" s="326"/>
      <c r="AL32" s="124" t="s">
        <v>113</v>
      </c>
      <c r="AM32" s="132">
        <f t="shared" ref="AM32:AQ32" si="21">SUM(AM8,AM10,AM12,AM14,AM16,AM18,AM20,AM22,AM24,AM26,AM28,AM30)</f>
        <v>205</v>
      </c>
      <c r="AN32" s="133">
        <f t="shared" si="21"/>
        <v>47</v>
      </c>
      <c r="AO32" s="133">
        <f t="shared" si="21"/>
        <v>35</v>
      </c>
      <c r="AP32" s="134">
        <f t="shared" si="21"/>
        <v>1</v>
      </c>
      <c r="AQ32" s="135">
        <f t="shared" si="21"/>
        <v>288</v>
      </c>
    </row>
    <row r="33" spans="1:43" ht="18" thickBot="1" x14ac:dyDescent="0.3">
      <c r="R33" s="320" t="s">
        <v>185</v>
      </c>
      <c r="S33" s="321"/>
      <c r="T33" s="321"/>
      <c r="U33" s="321"/>
      <c r="V33" s="321"/>
      <c r="W33" s="321"/>
      <c r="X33" s="321"/>
      <c r="Y33" s="321"/>
      <c r="Z33" s="321"/>
      <c r="AA33" s="321"/>
      <c r="AB33" s="321"/>
      <c r="AC33" s="321"/>
      <c r="AD33" s="321"/>
      <c r="AE33" s="321"/>
      <c r="AF33" s="321"/>
      <c r="AG33" s="321"/>
      <c r="AH33" s="321"/>
      <c r="AI33" s="321"/>
      <c r="AJ33" s="321"/>
      <c r="AK33" s="322"/>
      <c r="AM33" s="136"/>
    </row>
    <row r="34" spans="1:43" customFormat="1" ht="21.75" customHeight="1" x14ac:dyDescent="0.65">
      <c r="A34" s="137" t="s">
        <v>114</v>
      </c>
      <c r="B34" s="137"/>
      <c r="C34" s="124"/>
      <c r="D34" s="124"/>
      <c r="E34" s="124"/>
      <c r="F34" s="138"/>
      <c r="G34" s="138"/>
      <c r="H34" s="138"/>
      <c r="I34" s="138"/>
      <c r="J34" s="138"/>
      <c r="K34" s="138"/>
      <c r="L34" s="138"/>
      <c r="M34" s="138"/>
      <c r="N34" s="72"/>
      <c r="O34" s="72"/>
      <c r="P34" s="72"/>
      <c r="Q34" s="138"/>
      <c r="R34" s="324" t="s">
        <v>178</v>
      </c>
      <c r="S34" s="325"/>
      <c r="T34" s="325"/>
      <c r="U34" s="325"/>
      <c r="V34" s="325"/>
      <c r="W34" s="325"/>
      <c r="X34" s="325"/>
      <c r="Y34" s="325"/>
      <c r="Z34" s="325"/>
      <c r="AA34" s="325"/>
      <c r="AB34" s="325"/>
      <c r="AC34" s="325"/>
      <c r="AD34" s="325"/>
      <c r="AE34" s="325"/>
      <c r="AF34" s="325"/>
      <c r="AG34" s="325"/>
      <c r="AH34" s="325"/>
      <c r="AI34" s="325"/>
      <c r="AJ34" s="325"/>
      <c r="AK34" s="326"/>
      <c r="AL34" s="72"/>
      <c r="AM34" s="318" t="s">
        <v>115</v>
      </c>
      <c r="AN34" s="318"/>
      <c r="AO34" s="318"/>
      <c r="AP34" s="318"/>
      <c r="AQ34" s="318"/>
    </row>
    <row r="35" spans="1:43" customFormat="1" ht="18.75" customHeight="1" thickBot="1" x14ac:dyDescent="0.3">
      <c r="A35" s="139"/>
      <c r="B35" s="319" t="s">
        <v>179</v>
      </c>
      <c r="C35" s="319"/>
      <c r="D35" s="319"/>
      <c r="E35" s="319"/>
      <c r="F35" s="319"/>
      <c r="G35" s="319"/>
      <c r="H35" s="319"/>
      <c r="I35" s="319"/>
      <c r="J35" s="319"/>
      <c r="K35" s="319"/>
      <c r="L35" s="140"/>
      <c r="M35" s="138"/>
      <c r="N35" s="72"/>
      <c r="O35" s="72"/>
      <c r="P35" s="141"/>
      <c r="Q35" s="142"/>
      <c r="R35" s="320" t="s">
        <v>192</v>
      </c>
      <c r="S35" s="321"/>
      <c r="T35" s="321"/>
      <c r="U35" s="321"/>
      <c r="V35" s="321"/>
      <c r="W35" s="321"/>
      <c r="X35" s="321"/>
      <c r="Y35" s="321"/>
      <c r="Z35" s="321"/>
      <c r="AA35" s="321"/>
      <c r="AB35" s="321"/>
      <c r="AC35" s="321"/>
      <c r="AD35" s="321"/>
      <c r="AE35" s="321"/>
      <c r="AF35" s="321"/>
      <c r="AG35" s="321"/>
      <c r="AH35" s="321"/>
      <c r="AI35" s="321"/>
      <c r="AJ35" s="321"/>
      <c r="AK35" s="322"/>
      <c r="AL35" s="72"/>
    </row>
    <row r="36" spans="1:43" s="141" customFormat="1" ht="19.149999999999999" x14ac:dyDescent="0.25">
      <c r="A36" s="139"/>
      <c r="B36" s="319" t="s">
        <v>180</v>
      </c>
      <c r="C36" s="319"/>
      <c r="D36" s="319"/>
      <c r="E36" s="319"/>
      <c r="F36" s="319"/>
      <c r="G36" s="319"/>
      <c r="H36" s="319"/>
      <c r="I36" s="319"/>
      <c r="J36" s="319"/>
      <c r="K36" s="319"/>
      <c r="L36" s="129" t="s">
        <v>116</v>
      </c>
      <c r="M36" s="140"/>
      <c r="N36" s="144"/>
      <c r="O36" s="143"/>
      <c r="P36" s="143"/>
      <c r="S36" s="143"/>
      <c r="T36" s="144"/>
      <c r="U36" s="143"/>
      <c r="W36" s="145"/>
      <c r="X36" s="145"/>
      <c r="Y36" s="145"/>
      <c r="Z36" s="145"/>
      <c r="AA36" s="145"/>
      <c r="AB36" s="145"/>
      <c r="AD36" s="145"/>
      <c r="AE36" s="145"/>
      <c r="AF36" s="145"/>
      <c r="AG36" s="145"/>
      <c r="AH36" s="145"/>
      <c r="AJ36" s="145"/>
      <c r="AK36" s="145"/>
      <c r="AL36" s="145"/>
    </row>
    <row r="37" spans="1:43" s="141" customFormat="1" ht="19.149999999999999" x14ac:dyDescent="0.25">
      <c r="A37" s="139"/>
      <c r="B37" s="319" t="s">
        <v>181</v>
      </c>
      <c r="C37" s="319"/>
      <c r="D37" s="319"/>
      <c r="E37" s="319"/>
      <c r="F37" s="319"/>
      <c r="G37" s="319"/>
      <c r="H37" s="319"/>
      <c r="I37" s="319"/>
      <c r="J37" s="319"/>
      <c r="K37" s="319"/>
      <c r="L37" s="144"/>
      <c r="M37" s="146" t="s">
        <v>117</v>
      </c>
      <c r="N37" s="144"/>
      <c r="O37" s="143"/>
      <c r="P37" s="143"/>
      <c r="S37" s="143"/>
      <c r="T37" s="144"/>
      <c r="U37" s="143"/>
      <c r="W37" s="145"/>
      <c r="X37" s="145"/>
      <c r="Y37" s="145"/>
      <c r="Z37" s="145"/>
      <c r="AA37" s="145"/>
      <c r="AB37" s="145"/>
      <c r="AD37" s="145"/>
      <c r="AE37" s="145"/>
      <c r="AF37" s="145"/>
      <c r="AG37" s="145"/>
      <c r="AH37" s="145"/>
      <c r="AI37" s="145"/>
      <c r="AJ37" s="145"/>
      <c r="AK37" s="145"/>
      <c r="AL37" s="145"/>
    </row>
    <row r="38" spans="1:43" s="141" customFormat="1" ht="19.149999999999999" x14ac:dyDescent="0.25">
      <c r="A38" s="139"/>
      <c r="B38" s="319" t="s">
        <v>182</v>
      </c>
      <c r="C38" s="319"/>
      <c r="D38" s="319"/>
      <c r="E38" s="319"/>
      <c r="F38" s="319"/>
      <c r="G38" s="319"/>
      <c r="H38" s="319"/>
      <c r="I38" s="319"/>
      <c r="J38" s="319"/>
      <c r="K38" s="319"/>
      <c r="L38" s="144"/>
      <c r="M38" s="147" t="s">
        <v>118</v>
      </c>
      <c r="N38" s="144"/>
      <c r="O38" s="143"/>
      <c r="P38" s="143"/>
      <c r="S38" s="143"/>
      <c r="T38" s="143"/>
      <c r="U38" s="143"/>
      <c r="W38" s="145"/>
      <c r="X38" s="145"/>
      <c r="Y38" s="145"/>
      <c r="Z38" s="145"/>
      <c r="AA38" s="145"/>
      <c r="AB38" s="145"/>
      <c r="AD38" s="145"/>
      <c r="AE38" s="145"/>
      <c r="AF38" s="145"/>
      <c r="AG38" s="145"/>
      <c r="AH38" s="145"/>
      <c r="AI38" s="145"/>
      <c r="AJ38" s="145"/>
      <c r="AK38" s="145"/>
      <c r="AL38" s="145"/>
    </row>
    <row r="39" spans="1:43" s="141" customFormat="1" ht="22.5" customHeight="1" x14ac:dyDescent="0.25">
      <c r="M39" s="148" t="s">
        <v>183</v>
      </c>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row>
    <row r="40" spans="1:43" s="141" customFormat="1" x14ac:dyDescent="0.25">
      <c r="C40" s="124"/>
      <c r="D40" s="124"/>
      <c r="E40" s="124"/>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row>
    <row r="41" spans="1:43" customFormat="1" ht="12.75" x14ac:dyDescent="0.25">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row>
  </sheetData>
  <sheetProtection formatCells="0"/>
  <mergeCells count="27">
    <mergeCell ref="B36:K36"/>
    <mergeCell ref="B37:K37"/>
    <mergeCell ref="B38:K38"/>
    <mergeCell ref="R32:AK32"/>
    <mergeCell ref="R33:AK33"/>
    <mergeCell ref="R34:AK34"/>
    <mergeCell ref="AM34:AQ34"/>
    <mergeCell ref="B35:K35"/>
    <mergeCell ref="R35:AK35"/>
    <mergeCell ref="A19:A20"/>
    <mergeCell ref="A21:A22"/>
    <mergeCell ref="A23:A24"/>
    <mergeCell ref="A25:A26"/>
    <mergeCell ref="A27:A28"/>
    <mergeCell ref="A29:A30"/>
    <mergeCell ref="A17:A18"/>
    <mergeCell ref="AC1:AG2"/>
    <mergeCell ref="AH1:AQ2"/>
    <mergeCell ref="A3:C3"/>
    <mergeCell ref="D3:AQ3"/>
    <mergeCell ref="D4:AQ4"/>
    <mergeCell ref="D5:AQ5"/>
    <mergeCell ref="A7:A8"/>
    <mergeCell ref="A9:A10"/>
    <mergeCell ref="A11:A12"/>
    <mergeCell ref="A13:A14"/>
    <mergeCell ref="A15:A16"/>
  </mergeCells>
  <phoneticPr fontId="1"/>
  <dataValidations count="1">
    <dataValidation type="list" allowBlank="1" showInputMessage="1" showErrorMessage="1" sqref="B8:AE8 D10:AH10 G12:AJ12 B14:AF14 E16:AI16 H18:AK18 C20:AG20 F22:AI22 H24:AL24 H30:AL30 G28:AI28 D26:AH26" xr:uid="{698B5544-0DE4-4BF1-8842-8C2E212D7507}">
      <formula1>$AS$6:$AS$8</formula1>
    </dataValidation>
  </dataValidations>
  <printOptions horizontalCentered="1"/>
  <pageMargins left="0.31496062992125984" right="0.51181102362204722" top="0.39370078740157483"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実績報告書</vt:lpstr>
      <vt:lpstr>開設日数変更理由書</vt:lpstr>
      <vt:lpstr>利用児童数実績表 </vt:lpstr>
      <vt:lpstr>開設日数内訳書</vt:lpstr>
      <vt:lpstr>開設日数内訳書!Print_Area</vt:lpstr>
      <vt:lpstr>開設日数変更理由書!Print_Area</vt:lpstr>
      <vt:lpstr>'利用児童数実績表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安田　愛梨</cp:lastModifiedBy>
  <cp:lastPrinted>2024-02-08T00:22:04Z</cp:lastPrinted>
  <dcterms:created xsi:type="dcterms:W3CDTF">2016-01-18T02:50:38Z</dcterms:created>
  <dcterms:modified xsi:type="dcterms:W3CDTF">2024-02-08T00:24:25Z</dcterms:modified>
</cp:coreProperties>
</file>