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270" windowHeight="8910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</sheets>
  <definedNames>
    <definedName name="_xlnm.Print_Area" localSheetId="1">'第１表'!$A$1:$AI$180</definedName>
    <definedName name="_xlnm.Print_Area" localSheetId="2">'第２表'!$A$1:$W$190</definedName>
    <definedName name="_xlnm.Print_Area" localSheetId="3">'第３表'!$A$1:$Q$306</definedName>
    <definedName name="_xlnm.Print_Area" localSheetId="4">'第４表'!$A$1:$AR$282</definedName>
    <definedName name="_xlnm.Print_Area" localSheetId="5">'第５表'!$A$1:$Y$63</definedName>
    <definedName name="_xlnm.Print_Area" localSheetId="6">'第６表'!$A$1:$AP$60</definedName>
    <definedName name="_xlnm.Print_Titles" localSheetId="3">'第３表'!$1:$2</definedName>
    <definedName name="_xlnm.Print_Titles" localSheetId="6">'第６表'!$3:$5</definedName>
  </definedNames>
  <calcPr fullCalcOnLoad="1"/>
</workbook>
</file>

<file path=xl/sharedStrings.xml><?xml version="1.0" encoding="utf-8"?>
<sst xmlns="http://schemas.openxmlformats.org/spreadsheetml/2006/main" count="6814" uniqueCount="1643">
  <si>
    <t>山の手３丁目</t>
  </si>
  <si>
    <t>本通１丁目</t>
  </si>
  <si>
    <t>本通２丁目</t>
  </si>
  <si>
    <t>本通３丁目</t>
  </si>
  <si>
    <t>本通４丁目</t>
  </si>
  <si>
    <t>鍛治１丁目</t>
  </si>
  <si>
    <t>鍛治２丁目</t>
  </si>
  <si>
    <t>陣川町</t>
  </si>
  <si>
    <t>陣川１丁目</t>
  </si>
  <si>
    <t>陣川２丁目</t>
  </si>
  <si>
    <t>神山町</t>
  </si>
  <si>
    <t>神山１丁目</t>
  </si>
  <si>
    <t>神山２丁目</t>
  </si>
  <si>
    <t>神山３丁目</t>
  </si>
  <si>
    <t>東山町</t>
  </si>
  <si>
    <t>東山１丁目</t>
  </si>
  <si>
    <t>東山２丁目</t>
  </si>
  <si>
    <t>東山３丁目</t>
  </si>
  <si>
    <t>美原１丁目</t>
  </si>
  <si>
    <t>美原２丁目</t>
  </si>
  <si>
    <t>美原３丁目</t>
  </si>
  <si>
    <t>美原４丁目</t>
  </si>
  <si>
    <t>美原５丁目</t>
  </si>
  <si>
    <t xml:space="preserve"> </t>
  </si>
  <si>
    <t>赤川町</t>
  </si>
  <si>
    <t>赤川１丁目</t>
  </si>
  <si>
    <t>亀田中野町</t>
  </si>
  <si>
    <t>北美原１丁目</t>
  </si>
  <si>
    <t>北美原２丁目</t>
  </si>
  <si>
    <t>北美原３丁目</t>
  </si>
  <si>
    <t>水元町</t>
  </si>
  <si>
    <t>亀田大森町</t>
  </si>
  <si>
    <t>石川町</t>
  </si>
  <si>
    <t>桔梗町</t>
  </si>
  <si>
    <t>桔梗１丁目　　　　　　　　　　　　　　　　　　　　　　　　　</t>
  </si>
  <si>
    <t>桔梗２丁目　　　　　　　　　　　　　　　　　　　　　　　　　</t>
  </si>
  <si>
    <t>桔梗３丁目　　　　　　　　　　　　　　　　　　　　　　　　　</t>
  </si>
  <si>
    <t>桔梗４丁目　　　　　　　　　　　　　　　　　　　　　　　　　</t>
  </si>
  <si>
    <t>桔梗５丁目　　　　　　　　　　　　　　　　　　　　　　　　　</t>
  </si>
  <si>
    <t>西桔梗町</t>
  </si>
  <si>
    <t>昭和町</t>
  </si>
  <si>
    <t>昭和１丁目</t>
  </si>
  <si>
    <t>昭和２丁目</t>
  </si>
  <si>
    <t>昭和３丁目</t>
  </si>
  <si>
    <t>昭和４丁目</t>
  </si>
  <si>
    <t>亀田本町</t>
  </si>
  <si>
    <t>亀田港町</t>
  </si>
  <si>
    <r>
      <t>第４表　町丁，産業(大分類）別事業所数および従業者数　－</t>
    </r>
    <r>
      <rPr>
        <sz val="10"/>
        <rFont val="ＭＳ ゴシック"/>
        <family val="3"/>
      </rPr>
      <t>4</t>
    </r>
    <r>
      <rPr>
        <sz val="10"/>
        <rFont val="ＭＳ ゴシック"/>
        <family val="3"/>
      </rPr>
      <t>－</t>
    </r>
  </si>
  <si>
    <t xml:space="preserve">戸井支所管内計    </t>
  </si>
  <si>
    <t>戸井支所</t>
  </si>
  <si>
    <t>釜谷町　　　　　　　　　　　　　　　　　　　　　　　　　　　</t>
  </si>
  <si>
    <t>汐首町　　　　　　　　　　　　　　　　　　　　　　　　　　　</t>
  </si>
  <si>
    <t>瀬田来町　　　　　　　　　　　　　　　　　　　　　　　　　　</t>
  </si>
  <si>
    <t>弁才町　　　　　　　　　　　　　　　　　　　　　　　　　　　</t>
  </si>
  <si>
    <t>泊町　　　　　　　　　　　　　　　　　　　　　　　　　　　　</t>
  </si>
  <si>
    <t>館町　　　　　　　　　　　　　　　　　　　　　　　　　　　　</t>
  </si>
  <si>
    <t>浜町　　　　　　　　　　　　　　　　　　　　　　　　　　　　</t>
  </si>
  <si>
    <t>原木町　　　　　　　　　　　　　　　　　　　　　　　　　　　</t>
  </si>
  <si>
    <t xml:space="preserve">恵山支所管内計    </t>
  </si>
  <si>
    <t xml:space="preserve">恵山支所  </t>
  </si>
  <si>
    <t xml:space="preserve">恵山支所 </t>
  </si>
  <si>
    <t>豊浦町　　　　　　　　　　　　　　　　　　　　　　　　　　　</t>
  </si>
  <si>
    <t>大澗町　　　　　　　　　　　　　　　　　　　　　　　　　　　</t>
  </si>
  <si>
    <t>中浜町　　　　　　　　　　　　　　　　　　　　　　　　　　　</t>
  </si>
  <si>
    <t>女那川町　　　　　　　　　　　　　　　　　　　　　　　　　　</t>
  </si>
  <si>
    <t>川上町　　　　　　　　　　　　　　　　　　　　　　　　　　　</t>
  </si>
  <si>
    <t>高岱町　　　　　　　　　　　　　　　　　　　　　　　　　　　</t>
  </si>
  <si>
    <t>日ノ浜町　　　　　　　　　　　　　　　　　　　　　　　　　　</t>
  </si>
  <si>
    <t>古武井町　　　　　　　　　　　　　　　　　　　　　　　　　　</t>
  </si>
  <si>
    <t>恵山町　　　　　　　　　　　　　　　　　　　　　　　　　　　</t>
  </si>
  <si>
    <t>柏野町　　　　　　　　　　　　　　　　　　　　　　　　　　　</t>
  </si>
  <si>
    <t>御崎町　　　　　　　　　　　　　　　　　　　　　　　　　　　</t>
  </si>
  <si>
    <t xml:space="preserve">椴法華支所管内計    </t>
  </si>
  <si>
    <t>椴法華支所</t>
  </si>
  <si>
    <t>新八幡町　　　　　　　　　　　　　　　　　　　　　　　　　　</t>
  </si>
  <si>
    <t>新浜町　　　　　　　　　　　　　　　　　　　　　　　　　　　</t>
  </si>
  <si>
    <t>銚子町　　　　　　　　　　　　　　　　　　　　　　　　　　　</t>
  </si>
  <si>
    <t xml:space="preserve">南茅部支所管内計    </t>
  </si>
  <si>
    <t>南茅部支所</t>
  </si>
  <si>
    <t xml:space="preserve"> 福祉</t>
  </si>
  <si>
    <t xml:space="preserve"> </t>
  </si>
  <si>
    <t>小安町　　　　　　　　　　　　　　　　　　　　　　　　　　　</t>
  </si>
  <si>
    <t>小安山町</t>
  </si>
  <si>
    <t>新二見町</t>
  </si>
  <si>
    <t>丸山町</t>
  </si>
  <si>
    <t>日浦町　　　　　　　　　　　　　　　　　　　　　　　　　　　</t>
  </si>
  <si>
    <t>吉畑町</t>
  </si>
  <si>
    <t>日和山町</t>
  </si>
  <si>
    <t>恵山岬町　　　　　　　　　　　　　　　　　　　　　　　　　　</t>
  </si>
  <si>
    <t>元村町　　　　　　　　　　　　　　　　　　　　　　　　　　　</t>
  </si>
  <si>
    <t>富浦町　　　　　　　　　　　　　　　　　　　　　　　　　　　</t>
  </si>
  <si>
    <t>島泊町　　　　　　　　　　　　　　　　　　　　　　　　　　　</t>
  </si>
  <si>
    <t>新恵山町</t>
  </si>
  <si>
    <t>絵紙山町</t>
  </si>
  <si>
    <t>古部町　　　　　　　　　　　　　　　　　　　　　　　　　　　</t>
  </si>
  <si>
    <t>木直町　　　　　　　　　　　　　　　　　　　　　　　　　　　</t>
  </si>
  <si>
    <t>尾札部町　　　　　　　　　　　　　　　　　　　　　　　　　　</t>
  </si>
  <si>
    <t>川汲町　　　　　　　　　　　　　　　　　　　　　　　　　　　</t>
  </si>
  <si>
    <t>安浦町　　　　　　　　　　　　　　　　　　　　　　　　　　　</t>
  </si>
  <si>
    <t xml:space="preserve"> </t>
  </si>
  <si>
    <t>臼尻町　　　　　　　　　　　　　　　　　　　　　　　　　　　</t>
  </si>
  <si>
    <t>豊崎町　　　　　　　　　　　　　　　　　　　　　　　　　　　</t>
  </si>
  <si>
    <t>大船町　　　　　　　　　　　　　　　　　　　　　　　　　　　</t>
  </si>
  <si>
    <t>双見町　　　　　　　　　　　　　　　　　　　　　　　　　　　</t>
  </si>
  <si>
    <t>岩戸町　　　　　　　　　　　　　　　　　　　　　　　　　　　</t>
  </si>
  <si>
    <t>道路旅客運送業</t>
  </si>
  <si>
    <t>酒小売業</t>
  </si>
  <si>
    <t>産業分類</t>
  </si>
  <si>
    <t>事</t>
  </si>
  <si>
    <t>業</t>
  </si>
  <si>
    <t>所</t>
  </si>
  <si>
    <t>数</t>
  </si>
  <si>
    <t>構成比</t>
  </si>
  <si>
    <t>西部地区</t>
  </si>
  <si>
    <t>構成比</t>
  </si>
  <si>
    <t>占有率</t>
  </si>
  <si>
    <t>構成比</t>
  </si>
  <si>
    <t>占有率</t>
  </si>
  <si>
    <t>北部地区</t>
  </si>
  <si>
    <t>（％）</t>
  </si>
  <si>
    <t>建設業</t>
  </si>
  <si>
    <t>製造業</t>
  </si>
  <si>
    <t>電・ｶﾞ・熱・水</t>
  </si>
  <si>
    <t>産業分類</t>
  </si>
  <si>
    <t>従</t>
  </si>
  <si>
    <t>業</t>
  </si>
  <si>
    <t>者</t>
  </si>
  <si>
    <t>37</t>
  </si>
  <si>
    <t>38</t>
  </si>
  <si>
    <t>39</t>
  </si>
  <si>
    <t>40</t>
  </si>
  <si>
    <t>41</t>
  </si>
  <si>
    <t>49</t>
  </si>
  <si>
    <t>80</t>
  </si>
  <si>
    <t>81</t>
  </si>
  <si>
    <t>82</t>
  </si>
  <si>
    <t>83</t>
  </si>
  <si>
    <t>84</t>
  </si>
  <si>
    <t>総　数</t>
  </si>
  <si>
    <t>A-C</t>
  </si>
  <si>
    <t>第１次産業</t>
  </si>
  <si>
    <t>D-F</t>
  </si>
  <si>
    <t>第２次産業</t>
  </si>
  <si>
    <t>第３次産業</t>
  </si>
  <si>
    <t>第１次産業</t>
  </si>
  <si>
    <t>第２次産業</t>
  </si>
  <si>
    <t>第３次産業</t>
  </si>
  <si>
    <t>総  数</t>
  </si>
  <si>
    <t>北東部地区</t>
  </si>
  <si>
    <t>中央部地区</t>
  </si>
  <si>
    <t>　</t>
  </si>
  <si>
    <t>05</t>
  </si>
  <si>
    <t>10</t>
  </si>
  <si>
    <t>15</t>
  </si>
  <si>
    <t>16</t>
  </si>
  <si>
    <t>65</t>
  </si>
  <si>
    <t>66</t>
  </si>
  <si>
    <t>77</t>
  </si>
  <si>
    <t>78</t>
  </si>
  <si>
    <t>79</t>
  </si>
  <si>
    <t xml:space="preserve"> 60D</t>
  </si>
  <si>
    <t xml:space="preserve"> 60F</t>
  </si>
  <si>
    <t xml:space="preserve"> 84A</t>
  </si>
  <si>
    <t xml:space="preserve"> 84B</t>
  </si>
  <si>
    <t>サービス業（他に分類    されないもの）</t>
  </si>
  <si>
    <t>公務（他に分類           されないもの）</t>
  </si>
  <si>
    <t xml:space="preserve"> 84C</t>
  </si>
  <si>
    <t xml:space="preserve"> 84D</t>
  </si>
  <si>
    <t xml:space="preserve"> 84E</t>
  </si>
  <si>
    <t xml:space="preserve"> 84F</t>
  </si>
  <si>
    <t xml:space="preserve"> 84G</t>
  </si>
  <si>
    <t xml:space="preserve"> 84H</t>
  </si>
  <si>
    <t xml:space="preserve"> 84J</t>
  </si>
  <si>
    <t xml:space="preserve"> 90A</t>
  </si>
  <si>
    <t>　　　</t>
  </si>
  <si>
    <t>　</t>
  </si>
  <si>
    <t>　　</t>
  </si>
  <si>
    <t>会</t>
  </si>
  <si>
    <t>社</t>
  </si>
  <si>
    <t>03</t>
  </si>
  <si>
    <t>産     業     分     類</t>
  </si>
  <si>
    <t>産     業     分     類</t>
  </si>
  <si>
    <t>従業者数</t>
  </si>
  <si>
    <t>A</t>
  </si>
  <si>
    <t xml:space="preserve"> </t>
  </si>
  <si>
    <t>　　　　　　</t>
  </si>
  <si>
    <t>占有率</t>
  </si>
  <si>
    <t>全産業</t>
  </si>
  <si>
    <t>05</t>
  </si>
  <si>
    <t>06</t>
  </si>
  <si>
    <t>09</t>
  </si>
  <si>
    <t>野菜缶詰等製造業</t>
  </si>
  <si>
    <t xml:space="preserve">調味料製造業 </t>
  </si>
  <si>
    <t xml:space="preserve">糖類製造業 </t>
  </si>
  <si>
    <t xml:space="preserve">精穀・製粉業 </t>
  </si>
  <si>
    <t xml:space="preserve">パン・菓子製造業 </t>
  </si>
  <si>
    <t xml:space="preserve">畜産食料品製造業 </t>
  </si>
  <si>
    <t xml:space="preserve">水産食料品製造業 </t>
  </si>
  <si>
    <t>091</t>
  </si>
  <si>
    <t>092</t>
  </si>
  <si>
    <t>093</t>
  </si>
  <si>
    <t>094</t>
  </si>
  <si>
    <t>095</t>
  </si>
  <si>
    <t>096</t>
  </si>
  <si>
    <t>097</t>
  </si>
  <si>
    <t xml:space="preserve">動植物油脂製造業 </t>
  </si>
  <si>
    <t>098</t>
  </si>
  <si>
    <t>099</t>
  </si>
  <si>
    <t xml:space="preserve">その他の食料品製造業 </t>
  </si>
  <si>
    <t>-</t>
  </si>
  <si>
    <t xml:space="preserve"> </t>
  </si>
  <si>
    <t>105</t>
  </si>
  <si>
    <t xml:space="preserve">たばこ製造業 </t>
  </si>
  <si>
    <t>106</t>
  </si>
  <si>
    <t xml:space="preserve">飼料・有機質肥料製造業 </t>
  </si>
  <si>
    <t>101</t>
  </si>
  <si>
    <t xml:space="preserve">清涼飲料製造業 </t>
  </si>
  <si>
    <t>102</t>
  </si>
  <si>
    <t xml:space="preserve">酒類製造業 </t>
  </si>
  <si>
    <t>103</t>
  </si>
  <si>
    <t xml:space="preserve">茶・コーヒー製造業 </t>
  </si>
  <si>
    <t>104</t>
  </si>
  <si>
    <t xml:space="preserve">製氷業 </t>
  </si>
  <si>
    <t>繊維工業</t>
  </si>
  <si>
    <t>11</t>
  </si>
  <si>
    <t>111</t>
  </si>
  <si>
    <t xml:space="preserve">製糸業 </t>
  </si>
  <si>
    <t>112</t>
  </si>
  <si>
    <t xml:space="preserve">紡績業 </t>
  </si>
  <si>
    <t>113</t>
  </si>
  <si>
    <t xml:space="preserve">ねん糸製造業 </t>
  </si>
  <si>
    <t>114</t>
  </si>
  <si>
    <t xml:space="preserve">織物業 </t>
  </si>
  <si>
    <t>115</t>
  </si>
  <si>
    <t xml:space="preserve">ニット生地製造業 </t>
  </si>
  <si>
    <t>116</t>
  </si>
  <si>
    <t xml:space="preserve">染色整理業 </t>
  </si>
  <si>
    <t>117</t>
  </si>
  <si>
    <t xml:space="preserve">綱・網製造業 </t>
  </si>
  <si>
    <t>118</t>
  </si>
  <si>
    <t xml:space="preserve">レース・繊維雑品製造業 </t>
  </si>
  <si>
    <t>119</t>
  </si>
  <si>
    <t xml:space="preserve">その他の繊維工業 </t>
  </si>
  <si>
    <t>衣服・その他の繊維製品製造業</t>
  </si>
  <si>
    <t>12</t>
  </si>
  <si>
    <t>121</t>
  </si>
  <si>
    <t xml:space="preserve">織物製外衣・シャツ製造業  </t>
  </si>
  <si>
    <t>122</t>
  </si>
  <si>
    <t xml:space="preserve">ニット製外衣・シャツ製造業 </t>
  </si>
  <si>
    <t>123</t>
  </si>
  <si>
    <t xml:space="preserve">下着類製造業 </t>
  </si>
  <si>
    <t>124</t>
  </si>
  <si>
    <t xml:space="preserve">和装製品・足袋製造業 </t>
  </si>
  <si>
    <t>125</t>
  </si>
  <si>
    <t xml:space="preserve">その他の衣服等製造業 </t>
  </si>
  <si>
    <t>129</t>
  </si>
  <si>
    <t xml:space="preserve">その他の繊維製品製造業 </t>
  </si>
  <si>
    <t xml:space="preserve">木材・木製品製造業（家具を除く）  </t>
  </si>
  <si>
    <t>13</t>
  </si>
  <si>
    <t>131</t>
  </si>
  <si>
    <t xml:space="preserve">製材業，木製品製造業 </t>
  </si>
  <si>
    <t>141</t>
  </si>
  <si>
    <t xml:space="preserve">家具製造業 </t>
  </si>
  <si>
    <t>142</t>
  </si>
  <si>
    <t xml:space="preserve">宗教用具製造業 </t>
  </si>
  <si>
    <t>143</t>
  </si>
  <si>
    <t xml:space="preserve">建具製造業 </t>
  </si>
  <si>
    <t>149</t>
  </si>
  <si>
    <t xml:space="preserve">その他の家具・装備品製造業 </t>
  </si>
  <si>
    <t>14</t>
  </si>
  <si>
    <t xml:space="preserve">パルプ・紙・紙加工品製造業 </t>
  </si>
  <si>
    <t>151</t>
  </si>
  <si>
    <t xml:space="preserve">パルプ製造業 </t>
  </si>
  <si>
    <t>152</t>
  </si>
  <si>
    <t xml:space="preserve">紙製造業 </t>
  </si>
  <si>
    <t>153</t>
  </si>
  <si>
    <t xml:space="preserve">加工紙製造業 </t>
  </si>
  <si>
    <t>154</t>
  </si>
  <si>
    <t xml:space="preserve">紙製品製造業 </t>
  </si>
  <si>
    <t>155</t>
  </si>
  <si>
    <t xml:space="preserve">紙製容器製造業 </t>
  </si>
  <si>
    <t>159</t>
  </si>
  <si>
    <t xml:space="preserve">その他のパルプ等製造業 </t>
  </si>
  <si>
    <t>161</t>
  </si>
  <si>
    <t xml:space="preserve">印刷業 </t>
  </si>
  <si>
    <t>162</t>
  </si>
  <si>
    <t xml:space="preserve">製版業 </t>
  </si>
  <si>
    <t>163</t>
  </si>
  <si>
    <t xml:space="preserve">製本業，印刷物加工業 </t>
  </si>
  <si>
    <t>169</t>
  </si>
  <si>
    <t xml:space="preserve">印刷関連サービス業 </t>
  </si>
  <si>
    <t>17</t>
  </si>
  <si>
    <t>171</t>
  </si>
  <si>
    <t xml:space="preserve">化学肥料製造業 </t>
  </si>
  <si>
    <t>172</t>
  </si>
  <si>
    <t xml:space="preserve">無機化学工業製品製造業 </t>
  </si>
  <si>
    <t>173</t>
  </si>
  <si>
    <t xml:space="preserve">有機化学工業製品製造業 </t>
  </si>
  <si>
    <t>174</t>
  </si>
  <si>
    <t xml:space="preserve">化学繊維製造業 </t>
  </si>
  <si>
    <t>175</t>
  </si>
  <si>
    <t>油脂加工製品・石けん・ 塗料等製造業</t>
  </si>
  <si>
    <t>176</t>
  </si>
  <si>
    <t xml:space="preserve">医薬品製造業 </t>
  </si>
  <si>
    <t>177</t>
  </si>
  <si>
    <t xml:space="preserve">化粧品・歯磨等化粧用調整品製造業 </t>
  </si>
  <si>
    <t xml:space="preserve">第１表　産業（中分類），経営組織（５区分）別事業所数および男女別従業者数　 </t>
  </si>
  <si>
    <t xml:space="preserve">第４表　町丁，産業（大分類）別事業所数および従業者数　 </t>
  </si>
  <si>
    <t xml:space="preserve">第５表　産業（大分類），６地区別事業所数，従業者数および市内における占有率　 </t>
  </si>
  <si>
    <t xml:space="preserve">第６表　道内都市，産業（大分類）別事業所数および従業者数　 </t>
  </si>
  <si>
    <t xml:space="preserve">第２表　産業（中分類），従業者規模（８区分）別事業所数および従業者数［民 営］ </t>
  </si>
  <si>
    <t xml:space="preserve">第３表　産業（小分類，Ｆ，Ｊ，Ｑ以外中分類）別事業所数および従業者数［民 営］ </t>
  </si>
  <si>
    <t>　</t>
  </si>
  <si>
    <t>　　　　函館市の事業所　　統計表</t>
  </si>
  <si>
    <t>179</t>
  </si>
  <si>
    <t xml:space="preserve">その他の化学工業 </t>
  </si>
  <si>
    <t xml:space="preserve"> </t>
  </si>
  <si>
    <t xml:space="preserve"> </t>
  </si>
  <si>
    <t>18</t>
  </si>
  <si>
    <t>181</t>
  </si>
  <si>
    <t>石油精製業</t>
  </si>
  <si>
    <t>182</t>
  </si>
  <si>
    <t>潤滑油・グリース製造業</t>
  </si>
  <si>
    <t>183</t>
  </si>
  <si>
    <t xml:space="preserve">コークス製造業 </t>
  </si>
  <si>
    <t>184</t>
  </si>
  <si>
    <t xml:space="preserve">舗装材料製造業 </t>
  </si>
  <si>
    <t>189</t>
  </si>
  <si>
    <t xml:space="preserve">その他の石油製品・石炭製品製造業 </t>
  </si>
  <si>
    <t xml:space="preserve">石油製品・石炭製品製造業 </t>
  </si>
  <si>
    <t>19</t>
  </si>
  <si>
    <t>191</t>
  </si>
  <si>
    <t>プラスチック板・棒・管等製造業</t>
  </si>
  <si>
    <t>192</t>
  </si>
  <si>
    <t>プラスチックフィルム等製造業</t>
  </si>
  <si>
    <t>193</t>
  </si>
  <si>
    <t xml:space="preserve">工業用プラスチック製品製造業 </t>
  </si>
  <si>
    <t>194</t>
  </si>
  <si>
    <t xml:space="preserve">発泡・強化プラスチック製品製造業 </t>
  </si>
  <si>
    <t>195</t>
  </si>
  <si>
    <t>プラスチック成形材料製造業</t>
  </si>
  <si>
    <t>199</t>
  </si>
  <si>
    <t xml:space="preserve">その他のプラスチック製品製造業 </t>
  </si>
  <si>
    <t xml:space="preserve">プラスチック製品製造業 </t>
  </si>
  <si>
    <t>20</t>
  </si>
  <si>
    <t xml:space="preserve">ゴム製品製造業 </t>
  </si>
  <si>
    <t>201</t>
  </si>
  <si>
    <t xml:space="preserve">タイヤ・チューブ製造業 </t>
  </si>
  <si>
    <t>202</t>
  </si>
  <si>
    <t xml:space="preserve">ゴム製・プラスチック製履物等製造業 </t>
  </si>
  <si>
    <t>203</t>
  </si>
  <si>
    <t>ゴムベルト・ゴムホース等製造業</t>
  </si>
  <si>
    <t>209</t>
  </si>
  <si>
    <t xml:space="preserve">その他のゴム製品製造業 </t>
  </si>
  <si>
    <t>21</t>
  </si>
  <si>
    <t xml:space="preserve">なめし革・同製品・毛皮製造業 </t>
  </si>
  <si>
    <t xml:space="preserve"> </t>
  </si>
  <si>
    <t>211</t>
  </si>
  <si>
    <t xml:space="preserve">なめし革製造業 </t>
  </si>
  <si>
    <t xml:space="preserve">工業用革製品製造業（手袋を除く） </t>
  </si>
  <si>
    <t>213</t>
  </si>
  <si>
    <t xml:space="preserve">革製履物用材料・同附属品製造業 </t>
  </si>
  <si>
    <t>214</t>
  </si>
  <si>
    <t xml:space="preserve">革製履物製造業 </t>
  </si>
  <si>
    <t>215</t>
  </si>
  <si>
    <t xml:space="preserve">革製手袋製造業 </t>
  </si>
  <si>
    <t>216</t>
  </si>
  <si>
    <t xml:space="preserve">かばん製造業 </t>
  </si>
  <si>
    <t>217</t>
  </si>
  <si>
    <t xml:space="preserve">袋物製造業 </t>
  </si>
  <si>
    <t>218</t>
  </si>
  <si>
    <t xml:space="preserve">毛皮製造業　　 </t>
  </si>
  <si>
    <t>219</t>
  </si>
  <si>
    <t xml:space="preserve">その他のなめし革製品製造業 </t>
  </si>
  <si>
    <t>22</t>
  </si>
  <si>
    <t xml:space="preserve">窯業・土石製品製造業 </t>
  </si>
  <si>
    <t>224</t>
  </si>
  <si>
    <t xml:space="preserve">陶磁器・同関連製品製造業 </t>
  </si>
  <si>
    <t>225</t>
  </si>
  <si>
    <t xml:space="preserve">耐火物製造業 </t>
  </si>
  <si>
    <t>226</t>
  </si>
  <si>
    <t xml:space="preserve">炭素・黒鉛製品製造業 </t>
  </si>
  <si>
    <t>227</t>
  </si>
  <si>
    <t xml:space="preserve">研磨材・同製品製造業 </t>
  </si>
  <si>
    <t>228</t>
  </si>
  <si>
    <t xml:space="preserve">骨材・石工品等製造業 </t>
  </si>
  <si>
    <t>229</t>
  </si>
  <si>
    <t xml:space="preserve">その他の窯業・土石製品製造業 </t>
  </si>
  <si>
    <t xml:space="preserve">鉄鋼業 </t>
  </si>
  <si>
    <t>23</t>
  </si>
  <si>
    <t>231</t>
  </si>
  <si>
    <t xml:space="preserve">製鉄業 </t>
  </si>
  <si>
    <t>232</t>
  </si>
  <si>
    <t xml:space="preserve">製鋼・製鋼圧延業 </t>
  </si>
  <si>
    <t>233</t>
  </si>
  <si>
    <t>製鋼を行わない鋼材製造業</t>
  </si>
  <si>
    <t>234</t>
  </si>
  <si>
    <t xml:space="preserve">表面処理鋼材製造業 </t>
  </si>
  <si>
    <t>235</t>
  </si>
  <si>
    <t xml:space="preserve">鉄素形材製造業 </t>
  </si>
  <si>
    <t>239</t>
  </si>
  <si>
    <t xml:space="preserve">その他の鉄鋼業 </t>
  </si>
  <si>
    <t>24</t>
  </si>
  <si>
    <t xml:space="preserve">非鉄金属製造業　 </t>
  </si>
  <si>
    <t>241</t>
  </si>
  <si>
    <t xml:space="preserve">非鉄金属第１次製錬・精製業 </t>
  </si>
  <si>
    <t>242</t>
  </si>
  <si>
    <t>非鉄金属第２次製錬・精製業</t>
  </si>
  <si>
    <t>243</t>
  </si>
  <si>
    <t>非鉄金属・同合金圧延業</t>
  </si>
  <si>
    <t>244</t>
  </si>
  <si>
    <t xml:space="preserve">電線・ケーブル製造業 </t>
  </si>
  <si>
    <t>245</t>
  </si>
  <si>
    <t xml:space="preserve">非鉄金属素形材製造業 </t>
  </si>
  <si>
    <t>249</t>
  </si>
  <si>
    <t xml:space="preserve">その他の非鉄金属製造業 </t>
  </si>
  <si>
    <t>25</t>
  </si>
  <si>
    <t xml:space="preserve">金属製品製造業 </t>
  </si>
  <si>
    <t>251</t>
  </si>
  <si>
    <t>めっき板等製品製造業</t>
  </si>
  <si>
    <t>252</t>
  </si>
  <si>
    <t>電気・ｶﾞｽ・熱供給・水道業</t>
  </si>
  <si>
    <t xml:space="preserve">洋食器・刃物・手道具・金物類製造業 </t>
  </si>
  <si>
    <t>253</t>
  </si>
  <si>
    <t xml:space="preserve">暖房装置・配管工事用附属品製造業 </t>
  </si>
  <si>
    <t>254</t>
  </si>
  <si>
    <t>建設用・建築用金属製品製造業</t>
  </si>
  <si>
    <t>255</t>
  </si>
  <si>
    <t xml:space="preserve">金属素形材製品製造業 </t>
  </si>
  <si>
    <t>256</t>
  </si>
  <si>
    <t>金属被覆・彫刻業，熱処理業</t>
  </si>
  <si>
    <t>257</t>
  </si>
  <si>
    <t xml:space="preserve">金属線製品製造業（ねじ類を除く) </t>
  </si>
  <si>
    <t>258</t>
  </si>
  <si>
    <t>ボルト・ナット・リベット等製造業</t>
  </si>
  <si>
    <t>259</t>
  </si>
  <si>
    <t xml:space="preserve">その他の金属製品製造業 </t>
  </si>
  <si>
    <t>26</t>
  </si>
  <si>
    <t xml:space="preserve">一般機械器具製造業 </t>
  </si>
  <si>
    <t>261</t>
  </si>
  <si>
    <t xml:space="preserve">ボイラ・原動機製造業 </t>
  </si>
  <si>
    <t>262</t>
  </si>
  <si>
    <t>農業用機械製造業</t>
  </si>
  <si>
    <t>263</t>
  </si>
  <si>
    <t>建設機械・鉱山機械製造業</t>
  </si>
  <si>
    <t>264</t>
  </si>
  <si>
    <t xml:space="preserve">金属加工機械製造業 </t>
  </si>
  <si>
    <t>265</t>
  </si>
  <si>
    <t xml:space="preserve">繊維機械製造業 </t>
  </si>
  <si>
    <t>266</t>
  </si>
  <si>
    <t xml:space="preserve">特殊産業用機械製造業 </t>
  </si>
  <si>
    <t>267</t>
  </si>
  <si>
    <t xml:space="preserve">一般産業用機械・装置製造業 </t>
  </si>
  <si>
    <t>268</t>
  </si>
  <si>
    <t xml:space="preserve">事務用・サービス用等機械器具製造業 </t>
  </si>
  <si>
    <t>269</t>
  </si>
  <si>
    <t xml:space="preserve">その他の機械・同部分品製造業 </t>
  </si>
  <si>
    <t>27</t>
  </si>
  <si>
    <t xml:space="preserve">電気機械器具製造業 </t>
  </si>
  <si>
    <t>271</t>
  </si>
  <si>
    <t>発電用・送電用等電気機械器具製造業</t>
  </si>
  <si>
    <t>272</t>
  </si>
  <si>
    <t xml:space="preserve">民生用電気機械器具製造業 </t>
  </si>
  <si>
    <t>273</t>
  </si>
  <si>
    <t xml:space="preserve">電球・電気照明器具製造業 </t>
  </si>
  <si>
    <t>274</t>
  </si>
  <si>
    <t xml:space="preserve">電子応用装置製造業 </t>
  </si>
  <si>
    <t>275</t>
  </si>
  <si>
    <t xml:space="preserve">電気計測器製造業 </t>
  </si>
  <si>
    <t>279</t>
  </si>
  <si>
    <t xml:space="preserve">その他の電気機械器具製造業 </t>
  </si>
  <si>
    <t>29</t>
  </si>
  <si>
    <t xml:space="preserve">電子部品・デバイス製造業  </t>
  </si>
  <si>
    <t>291</t>
  </si>
  <si>
    <t xml:space="preserve">電子部品・デバイス製造業 </t>
  </si>
  <si>
    <t>30</t>
  </si>
  <si>
    <t>301</t>
  </si>
  <si>
    <t xml:space="preserve">自動車・同附属品製造業 </t>
  </si>
  <si>
    <t>302</t>
  </si>
  <si>
    <t xml:space="preserve">鉄道車両・同部分品製造業 </t>
  </si>
  <si>
    <t>303</t>
  </si>
  <si>
    <t xml:space="preserve">船舶製造・修理業，舶用機関製造業 </t>
  </si>
  <si>
    <t>304</t>
  </si>
  <si>
    <t xml:space="preserve">航空機・同附属品製造業 </t>
  </si>
  <si>
    <t>305</t>
  </si>
  <si>
    <t>産業用運搬車両・同部分品等製造業</t>
  </si>
  <si>
    <t xml:space="preserve">その他の輸送用機械器具製造業 </t>
  </si>
  <si>
    <t xml:space="preserve">計量器・測定器・分析機器等製造業 </t>
  </si>
  <si>
    <t>313</t>
  </si>
  <si>
    <t xml:space="preserve">医療用機械器具・医療用品製造業 </t>
  </si>
  <si>
    <t>314</t>
  </si>
  <si>
    <t xml:space="preserve">理化学機械器具製造業 </t>
  </si>
  <si>
    <t>315</t>
  </si>
  <si>
    <t xml:space="preserve">光学機械器具・レンズ製造業 </t>
  </si>
  <si>
    <t>316</t>
  </si>
  <si>
    <t xml:space="preserve">眼鏡製造業（枠を含む) </t>
  </si>
  <si>
    <t>317</t>
  </si>
  <si>
    <t xml:space="preserve">時計・同部分品製造業 </t>
  </si>
  <si>
    <t xml:space="preserve">その他の製造業 </t>
  </si>
  <si>
    <t>32</t>
  </si>
  <si>
    <t>321</t>
  </si>
  <si>
    <t xml:space="preserve">貴金属・宝石製品製造業 </t>
  </si>
  <si>
    <t>322</t>
  </si>
  <si>
    <t xml:space="preserve">楽器製造業　 </t>
  </si>
  <si>
    <t>323　</t>
  </si>
  <si>
    <t>がん具・運動用具製造業</t>
  </si>
  <si>
    <t xml:space="preserve"> 32A</t>
  </si>
  <si>
    <t>がん具製造業</t>
  </si>
  <si>
    <t xml:space="preserve"> 32B</t>
  </si>
  <si>
    <t>324</t>
  </si>
  <si>
    <t>ペン・鉛筆等事務用品製造業</t>
  </si>
  <si>
    <t>325</t>
  </si>
  <si>
    <t>装身具・装飾品等製造業</t>
  </si>
  <si>
    <t>326</t>
  </si>
  <si>
    <t xml:space="preserve">漆器製造業 </t>
  </si>
  <si>
    <t>327</t>
  </si>
  <si>
    <t xml:space="preserve">畳・傘等生活雑貨製品製造業 </t>
  </si>
  <si>
    <t>328</t>
  </si>
  <si>
    <t xml:space="preserve">武器製造業 </t>
  </si>
  <si>
    <t>329</t>
  </si>
  <si>
    <t xml:space="preserve">他に分類されない製造業　 </t>
  </si>
  <si>
    <t xml:space="preserve"> 32C</t>
  </si>
  <si>
    <t>情報記録物製造業</t>
  </si>
  <si>
    <t xml:space="preserve"> 32D</t>
  </si>
  <si>
    <t xml:space="preserve">他に分類されないその他の製造業　 </t>
  </si>
  <si>
    <t xml:space="preserve">印刷・同関連業 </t>
  </si>
  <si>
    <t>D</t>
  </si>
  <si>
    <t>鉱業</t>
  </si>
  <si>
    <t>E</t>
  </si>
  <si>
    <t>F</t>
  </si>
  <si>
    <t>G</t>
  </si>
  <si>
    <t>H</t>
  </si>
  <si>
    <t>I</t>
  </si>
  <si>
    <t>金融・保険業</t>
  </si>
  <si>
    <t>飲食，宿泊</t>
  </si>
  <si>
    <t>教育，学習</t>
  </si>
  <si>
    <t>卸売・小売</t>
  </si>
  <si>
    <t>金融・保険</t>
  </si>
  <si>
    <t>不動産業</t>
  </si>
  <si>
    <t>構成比</t>
  </si>
  <si>
    <t>総　　　数</t>
  </si>
  <si>
    <t>分類</t>
  </si>
  <si>
    <t>C</t>
  </si>
  <si>
    <t>５　～　９人　</t>
  </si>
  <si>
    <t>１００人以上</t>
  </si>
  <si>
    <t>B</t>
  </si>
  <si>
    <t>D</t>
  </si>
  <si>
    <t>E</t>
  </si>
  <si>
    <t>G</t>
  </si>
  <si>
    <t>I</t>
  </si>
  <si>
    <t>K</t>
  </si>
  <si>
    <t>L</t>
  </si>
  <si>
    <t>産業分類</t>
  </si>
  <si>
    <t>１　～　４人　</t>
  </si>
  <si>
    <t>事業所数</t>
  </si>
  <si>
    <t>従業者数</t>
  </si>
  <si>
    <t>01</t>
  </si>
  <si>
    <t>02</t>
  </si>
  <si>
    <t>飲料・たばこ・飼料製造業</t>
  </si>
  <si>
    <t>D</t>
  </si>
  <si>
    <t>鉱業</t>
  </si>
  <si>
    <t>総合工事業</t>
  </si>
  <si>
    <t>H</t>
  </si>
  <si>
    <t>J</t>
  </si>
  <si>
    <t>農  林  漁  業</t>
  </si>
  <si>
    <t>事業所数</t>
  </si>
  <si>
    <t>J</t>
  </si>
  <si>
    <t>A-Q</t>
  </si>
  <si>
    <t>全産業（R公務を除く）</t>
  </si>
  <si>
    <t>A-Q</t>
  </si>
  <si>
    <t>全産業（Ｒ公務を除く）</t>
  </si>
  <si>
    <t>各種商品卸売業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</si>
  <si>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</si>
  <si>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</si>
  <si>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</si>
  <si>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</si>
  <si>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</si>
  <si>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</si>
  <si>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</si>
  <si>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</si>
  <si>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</si>
  <si>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家具・じゅう器・機械器具小売業</t>
  </si>
  <si>
    <t>59</t>
  </si>
  <si>
    <t>60</t>
  </si>
  <si>
    <t>61</t>
  </si>
  <si>
    <t>62</t>
  </si>
  <si>
    <t>63</t>
  </si>
  <si>
    <t>銀行業</t>
  </si>
  <si>
    <t>協同組織金融業</t>
  </si>
  <si>
    <t>郵便貯金取扱機関，政府関係金融機関</t>
  </si>
  <si>
    <t>64</t>
  </si>
  <si>
    <t>65</t>
  </si>
  <si>
    <t>66</t>
  </si>
  <si>
    <t>67</t>
  </si>
  <si>
    <t>68</t>
  </si>
  <si>
    <t>69</t>
  </si>
  <si>
    <t>L</t>
  </si>
  <si>
    <t>70</t>
  </si>
  <si>
    <t>一般飲食店</t>
  </si>
  <si>
    <t>71</t>
  </si>
  <si>
    <t>遊興飲食店</t>
  </si>
  <si>
    <t>72</t>
  </si>
  <si>
    <t>宿泊業</t>
  </si>
  <si>
    <t>73</t>
  </si>
  <si>
    <t>74</t>
  </si>
  <si>
    <t>75</t>
  </si>
  <si>
    <t>76</t>
  </si>
  <si>
    <t>学校教育</t>
  </si>
  <si>
    <t>77</t>
  </si>
  <si>
    <t>その他の教育，学習支援業</t>
  </si>
  <si>
    <t>78</t>
  </si>
  <si>
    <t>郵便局（別掲を除く）</t>
  </si>
  <si>
    <t>79</t>
  </si>
  <si>
    <t>Q</t>
  </si>
  <si>
    <t>学術・開発研究機関</t>
  </si>
  <si>
    <t>洗濯・理容・美容・浴場業</t>
  </si>
  <si>
    <r>
      <t>A-</t>
    </r>
    <r>
      <rPr>
        <sz val="10"/>
        <rFont val="ＭＳ ゴシック"/>
        <family val="3"/>
      </rPr>
      <t>R</t>
    </r>
  </si>
  <si>
    <r>
      <t>G-</t>
    </r>
    <r>
      <rPr>
        <sz val="10"/>
        <rFont val="ＭＳ ゴシック"/>
        <family val="3"/>
      </rPr>
      <t>R</t>
    </r>
  </si>
  <si>
    <t>娯楽業</t>
  </si>
  <si>
    <t>85</t>
  </si>
  <si>
    <t>86</t>
  </si>
  <si>
    <t>機械等修理業（別掲を除く）</t>
  </si>
  <si>
    <t>87</t>
  </si>
  <si>
    <t>88</t>
  </si>
  <si>
    <t>89</t>
  </si>
  <si>
    <t>90</t>
  </si>
  <si>
    <t>91</t>
  </si>
  <si>
    <t>92</t>
  </si>
  <si>
    <t>93</t>
  </si>
  <si>
    <t xml:space="preserve"> </t>
  </si>
  <si>
    <t>情報通信業</t>
  </si>
  <si>
    <t>運輸業</t>
  </si>
  <si>
    <t>卸売・小売業</t>
  </si>
  <si>
    <t>K</t>
  </si>
  <si>
    <t>飲食店，宿泊業</t>
  </si>
  <si>
    <t>L</t>
  </si>
  <si>
    <t>M</t>
  </si>
  <si>
    <t>N</t>
  </si>
  <si>
    <t>医療，福祉</t>
  </si>
  <si>
    <t>教育，学習支援業</t>
  </si>
  <si>
    <t>複合サービス事業</t>
  </si>
  <si>
    <t>サービス業（他に分類されないもの）</t>
  </si>
  <si>
    <t>O</t>
  </si>
  <si>
    <t>P</t>
  </si>
  <si>
    <t>Q</t>
  </si>
  <si>
    <t>R</t>
  </si>
  <si>
    <t>情報通信業</t>
  </si>
  <si>
    <t>運輸業</t>
  </si>
  <si>
    <t>運動用具製造業</t>
  </si>
  <si>
    <t>うち
派遣・
下請従
業者の
み事業
所数</t>
  </si>
  <si>
    <t>うち派遣・下請従業者のみ</t>
  </si>
  <si>
    <t>職別工事業（設備工事業を除く）</t>
  </si>
  <si>
    <t xml:space="preserve"> </t>
  </si>
  <si>
    <t>総　　　　　　数</t>
  </si>
  <si>
    <t>民</t>
  </si>
  <si>
    <t>営</t>
  </si>
  <si>
    <t>産　　業　　分　　類</t>
  </si>
  <si>
    <t>総　　　　　　　数</t>
  </si>
  <si>
    <t>個　人</t>
  </si>
  <si>
    <t>法　　　　　　　　　人</t>
  </si>
  <si>
    <t>法人でない団体</t>
  </si>
  <si>
    <t>分</t>
  </si>
  <si>
    <t>事業
所数</t>
  </si>
  <si>
    <t>従　　業　　者　　数</t>
  </si>
  <si>
    <t>従業
者数</t>
  </si>
  <si>
    <t>類</t>
  </si>
  <si>
    <t>総　　数</t>
  </si>
  <si>
    <t>男</t>
  </si>
  <si>
    <t>女</t>
  </si>
  <si>
    <t>個人</t>
  </si>
  <si>
    <t>法人
でない
団体</t>
  </si>
  <si>
    <t>全産業</t>
  </si>
  <si>
    <t>水産養殖業</t>
  </si>
  <si>
    <t>A</t>
  </si>
  <si>
    <t>農業</t>
  </si>
  <si>
    <t>林業</t>
  </si>
  <si>
    <t>漁業</t>
  </si>
  <si>
    <t>鉱業</t>
  </si>
  <si>
    <t>E</t>
  </si>
  <si>
    <t>建設業</t>
  </si>
  <si>
    <t>総合工事業</t>
  </si>
  <si>
    <t>職別工事業(設備工事業を除く)</t>
  </si>
  <si>
    <t>設備工事業</t>
  </si>
  <si>
    <t>F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</si>
  <si>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</si>
  <si>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</si>
  <si>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</si>
  <si>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</si>
  <si>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</si>
  <si>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</si>
  <si>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</si>
  <si>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</si>
  <si>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</si>
  <si>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</si>
  <si>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</si>
  <si>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印刷・同関連業</t>
  </si>
  <si>
    <t>17</t>
  </si>
  <si>
    <t>18</t>
  </si>
  <si>
    <t>派遣・下請 従業者のみ</t>
  </si>
  <si>
    <t>石油製品・石炭製品製造業</t>
  </si>
  <si>
    <t>19</t>
  </si>
  <si>
    <t>ﾌﾟﾗｽﾁｯｸ製品製造業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</si>
  <si>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</si>
  <si>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</si>
  <si>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</si>
  <si>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</si>
  <si>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</si>
  <si>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</si>
  <si>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</si>
  <si>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</si>
  <si>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</si>
  <si>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情報通信機械器具製造業</t>
  </si>
  <si>
    <t>29</t>
  </si>
  <si>
    <t>電子部品・デバイス製造業</t>
  </si>
  <si>
    <t>30</t>
  </si>
  <si>
    <t>31</t>
  </si>
  <si>
    <t>32</t>
  </si>
  <si>
    <t>33</t>
  </si>
  <si>
    <t>34</t>
  </si>
  <si>
    <t>35</t>
  </si>
  <si>
    <t>熱供給業</t>
  </si>
  <si>
    <t>36</t>
  </si>
  <si>
    <t>通信業</t>
  </si>
  <si>
    <t>情報サービス業</t>
  </si>
  <si>
    <t>Ｉ</t>
  </si>
  <si>
    <t>42</t>
  </si>
  <si>
    <t>43</t>
  </si>
  <si>
    <t>44</t>
  </si>
  <si>
    <t>45</t>
  </si>
  <si>
    <t>46</t>
  </si>
  <si>
    <t>47</t>
  </si>
  <si>
    <t>48</t>
  </si>
  <si>
    <t>製造業</t>
  </si>
  <si>
    <t>F</t>
  </si>
  <si>
    <t>食料品製造業</t>
  </si>
  <si>
    <t>飲料・たばこ・飼料製造業</t>
  </si>
  <si>
    <t xml:space="preserve">情報通信機械器具製造業  </t>
  </si>
  <si>
    <t>281</t>
  </si>
  <si>
    <t xml:space="preserve">通信機械器具・同関連機械器具製造業 </t>
  </si>
  <si>
    <t>282</t>
  </si>
  <si>
    <t xml:space="preserve">電子計算機・同附属装置製造業 </t>
  </si>
  <si>
    <t>309</t>
  </si>
  <si>
    <t xml:space="preserve"> </t>
  </si>
  <si>
    <t>G</t>
  </si>
  <si>
    <t>電気・ガス・熱供給・水道業</t>
  </si>
  <si>
    <t xml:space="preserve"> </t>
  </si>
  <si>
    <t>H</t>
  </si>
  <si>
    <t>情報通信業</t>
  </si>
  <si>
    <t>通信業</t>
  </si>
  <si>
    <t>I</t>
  </si>
  <si>
    <t>運輸業</t>
  </si>
  <si>
    <t>J</t>
  </si>
  <si>
    <t>卸売・小売業</t>
  </si>
  <si>
    <t xml:space="preserve">各種商品卸売業 </t>
  </si>
  <si>
    <t xml:space="preserve">各種商品卸売業 </t>
  </si>
  <si>
    <t xml:space="preserve"> 49A</t>
  </si>
  <si>
    <t>各種商品卸売業</t>
  </si>
  <si>
    <t xml:space="preserve"> 49B</t>
  </si>
  <si>
    <t>その他の各種商品卸売業</t>
  </si>
  <si>
    <t xml:space="preserve">電気業 </t>
  </si>
  <si>
    <t>M</t>
  </si>
  <si>
    <t>N</t>
  </si>
  <si>
    <t>O</t>
  </si>
  <si>
    <t>P</t>
  </si>
  <si>
    <t>Q</t>
  </si>
  <si>
    <t xml:space="preserve">ガス業 </t>
  </si>
  <si>
    <t xml:space="preserve">熱供給業 </t>
  </si>
  <si>
    <t xml:space="preserve">水道業 </t>
  </si>
  <si>
    <t>33</t>
  </si>
  <si>
    <t>34</t>
  </si>
  <si>
    <t>37</t>
  </si>
  <si>
    <t xml:space="preserve">放送業 </t>
  </si>
  <si>
    <t xml:space="preserve">インターネット附随サービス業 </t>
  </si>
  <si>
    <t>38</t>
  </si>
  <si>
    <t>39</t>
  </si>
  <si>
    <t>40</t>
  </si>
  <si>
    <t>41</t>
  </si>
  <si>
    <t>42</t>
  </si>
  <si>
    <t xml:space="preserve">鉄道業 </t>
  </si>
  <si>
    <t>44</t>
  </si>
  <si>
    <t>45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</si>
  <si>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</si>
  <si>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</si>
  <si>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</si>
  <si>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</si>
  <si>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</si>
  <si>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>49</t>
  </si>
  <si>
    <t xml:space="preserve">繊維・衣服等卸売業 </t>
  </si>
  <si>
    <t>50</t>
  </si>
  <si>
    <t>繊維品卸売業</t>
  </si>
  <si>
    <t xml:space="preserve">衣服・身の回り品卸売業 </t>
  </si>
  <si>
    <t xml:space="preserve">飲食料品卸売業　 </t>
  </si>
  <si>
    <t xml:space="preserve"> 51A</t>
  </si>
  <si>
    <t>米穀類卸売業</t>
  </si>
  <si>
    <t>野菜・果実卸売業</t>
  </si>
  <si>
    <t>食肉卸売業</t>
  </si>
  <si>
    <t xml:space="preserve"> 51D</t>
  </si>
  <si>
    <t>生鮮魚介卸売業</t>
  </si>
  <si>
    <t xml:space="preserve"> 51E</t>
  </si>
  <si>
    <t>その他の農畜産物・水産物卸売業</t>
  </si>
  <si>
    <t xml:space="preserve">農畜産物・水産物卸売業 </t>
  </si>
  <si>
    <t xml:space="preserve"> 51B</t>
  </si>
  <si>
    <t xml:space="preserve"> 51C</t>
  </si>
  <si>
    <t xml:space="preserve">食料・飲料卸売業 </t>
  </si>
  <si>
    <t xml:space="preserve">建築材料，鉱物・金属材料等卸売業 </t>
  </si>
  <si>
    <t xml:space="preserve">建築材料卸売業 </t>
  </si>
  <si>
    <t xml:space="preserve">化学製品卸売業 </t>
  </si>
  <si>
    <t xml:space="preserve">鉱物・金属材料卸売業 </t>
  </si>
  <si>
    <t xml:space="preserve">再生資源卸売業 </t>
  </si>
  <si>
    <t xml:space="preserve">機械器具卸売業 </t>
  </si>
  <si>
    <t xml:space="preserve">一般機械器具卸売業 </t>
  </si>
  <si>
    <t xml:space="preserve">自動車卸売業 </t>
  </si>
  <si>
    <t xml:space="preserve">電気機械器具卸売業 </t>
  </si>
  <si>
    <t xml:space="preserve">その他の機械器具卸売業 </t>
  </si>
  <si>
    <t xml:space="preserve">その他の卸売業 </t>
  </si>
  <si>
    <t xml:space="preserve">家具・建具・じゅう器等卸売業 </t>
  </si>
  <si>
    <t xml:space="preserve">医薬品・化粧品等卸売業 </t>
  </si>
  <si>
    <t xml:space="preserve">他に分類されない卸売業 </t>
  </si>
  <si>
    <t xml:space="preserve"> 54A</t>
  </si>
  <si>
    <t xml:space="preserve">代理商, 仲立業 </t>
  </si>
  <si>
    <t xml:space="preserve"> 54B</t>
  </si>
  <si>
    <t xml:space="preserve">他に分類されないその他の卸売業 </t>
  </si>
  <si>
    <t xml:space="preserve">各種商品小売業 </t>
  </si>
  <si>
    <t xml:space="preserve">百貨店，総合スーパー </t>
  </si>
  <si>
    <t>その他の各種商品小売業</t>
  </si>
  <si>
    <t xml:space="preserve">織物・衣服・身の回り品小売業 </t>
  </si>
  <si>
    <t xml:space="preserve">呉服・服地・寝具小売業 </t>
  </si>
  <si>
    <t xml:space="preserve">男子服小売業 </t>
  </si>
  <si>
    <t xml:space="preserve">婦人・子供服小売業 </t>
  </si>
  <si>
    <t xml:space="preserve">靴・履物小売業 </t>
  </si>
  <si>
    <t xml:space="preserve">その他の織物等小売業 </t>
  </si>
  <si>
    <t xml:space="preserve">飲食料品小売業 </t>
  </si>
  <si>
    <t xml:space="preserve">各種食料品小売業 </t>
  </si>
  <si>
    <t xml:space="preserve">食肉小売業 </t>
  </si>
  <si>
    <t xml:space="preserve">鮮魚小売業 </t>
  </si>
  <si>
    <t xml:space="preserve">野菜・果実小売業 </t>
  </si>
  <si>
    <t xml:space="preserve">菓子・パン小売業 </t>
  </si>
  <si>
    <t xml:space="preserve">米穀類小売業 </t>
  </si>
  <si>
    <t xml:space="preserve">その他の飲食料品小売業 </t>
  </si>
  <si>
    <t xml:space="preserve"> 57A</t>
  </si>
  <si>
    <t>料理品小売業</t>
  </si>
  <si>
    <t xml:space="preserve"> 57B</t>
  </si>
  <si>
    <t>他に分類されない飲食料品小売業</t>
  </si>
  <si>
    <t>58</t>
  </si>
  <si>
    <t xml:space="preserve">自動車・自転車小売業 </t>
  </si>
  <si>
    <t xml:space="preserve">自動車小売業 </t>
  </si>
  <si>
    <t xml:space="preserve">自転車小売業 </t>
  </si>
  <si>
    <t>59</t>
  </si>
  <si>
    <t xml:space="preserve">家具・じゅう器・機械器具小売業 </t>
  </si>
  <si>
    <t xml:space="preserve">家具・建具・畳小売業 </t>
  </si>
  <si>
    <t xml:space="preserve">機械器具小売業 </t>
  </si>
  <si>
    <t xml:space="preserve">その他のじゅう器小売業 </t>
  </si>
  <si>
    <t xml:space="preserve">その他の小売業 </t>
  </si>
  <si>
    <t xml:space="preserve">医薬品・化粧品小売業 </t>
  </si>
  <si>
    <t xml:space="preserve">農耕用品小売業 </t>
  </si>
  <si>
    <t xml:space="preserve">燃料小売業 </t>
  </si>
  <si>
    <t xml:space="preserve">書籍・文房具小売業 </t>
  </si>
  <si>
    <t xml:space="preserve">スポーツ用品・がん具等小売業 </t>
  </si>
  <si>
    <t xml:space="preserve"> 60A</t>
  </si>
  <si>
    <t>スポーツ用品小売業</t>
  </si>
  <si>
    <t xml:space="preserve"> 60B</t>
  </si>
  <si>
    <t>がん具・娯楽用品小売業</t>
  </si>
  <si>
    <t xml:space="preserve"> 60C</t>
  </si>
  <si>
    <t>楽器小売業</t>
  </si>
  <si>
    <t xml:space="preserve">写真機・写真材料小売業 </t>
  </si>
  <si>
    <t xml:space="preserve">時計・眼鏡・光学機械小売業 </t>
  </si>
  <si>
    <t xml:space="preserve">他に分類されない小売業 </t>
  </si>
  <si>
    <t xml:space="preserve">花・植木小売業 </t>
  </si>
  <si>
    <t xml:space="preserve"> 60E</t>
  </si>
  <si>
    <t>中古品小売業</t>
  </si>
  <si>
    <t xml:space="preserve">他に分類されないその他の小売業 </t>
  </si>
  <si>
    <t>K</t>
  </si>
  <si>
    <t>金融・保険業</t>
  </si>
  <si>
    <t xml:space="preserve">銀行業 </t>
  </si>
  <si>
    <t xml:space="preserve">郵便貯金取扱機関，政府関係金融機関 </t>
  </si>
  <si>
    <t>63</t>
  </si>
  <si>
    <t>64</t>
  </si>
  <si>
    <t>貸金業, 投資業等非預金信用機関</t>
  </si>
  <si>
    <t xml:space="preserve">証券業，商品先物取引業 </t>
  </si>
  <si>
    <t xml:space="preserve">補助的金融業，金融附帯業  </t>
  </si>
  <si>
    <t>67</t>
  </si>
  <si>
    <t>保険業（保険媒介代理業等を含む）</t>
  </si>
  <si>
    <t>L</t>
  </si>
  <si>
    <t>不動産業</t>
  </si>
  <si>
    <t>不動産取引業</t>
  </si>
  <si>
    <t>不動産賃貸業・管理業</t>
  </si>
  <si>
    <t>69</t>
  </si>
  <si>
    <t>M</t>
  </si>
  <si>
    <t>飲食店，宿泊業</t>
  </si>
  <si>
    <t>一般飲食店</t>
  </si>
  <si>
    <t>70</t>
  </si>
  <si>
    <t>遊興飲食店</t>
  </si>
  <si>
    <t>71</t>
  </si>
  <si>
    <t>宿泊業</t>
  </si>
  <si>
    <t>72</t>
  </si>
  <si>
    <t>N</t>
  </si>
  <si>
    <t>医療業</t>
  </si>
  <si>
    <t>医療，福祉</t>
  </si>
  <si>
    <t>保健衛生</t>
  </si>
  <si>
    <t>社会保険・社会福祉・介護事業</t>
  </si>
  <si>
    <t>O</t>
  </si>
  <si>
    <t>教育，学習支援業</t>
  </si>
  <si>
    <t>76</t>
  </si>
  <si>
    <t>学校教育</t>
  </si>
  <si>
    <t>その他の教育，学習支援業</t>
  </si>
  <si>
    <t>P</t>
  </si>
  <si>
    <t>複合サービス事業</t>
  </si>
  <si>
    <t>73</t>
  </si>
  <si>
    <t>75</t>
  </si>
  <si>
    <t>郵便局(別掲を除く）</t>
  </si>
  <si>
    <t>協同組合（他に分類されないもの）</t>
  </si>
  <si>
    <t>Q</t>
  </si>
  <si>
    <t>サービス業（他に分類されないもの）</t>
  </si>
  <si>
    <t>80</t>
  </si>
  <si>
    <t>専門サービス業</t>
  </si>
  <si>
    <t>法律事務所，特許事務所</t>
  </si>
  <si>
    <t xml:space="preserve"> 80A</t>
  </si>
  <si>
    <t>法律事務所</t>
  </si>
  <si>
    <t xml:space="preserve"> 80B</t>
  </si>
  <si>
    <t>特許事務所</t>
  </si>
  <si>
    <t>公証人役場，司法書士事務所</t>
  </si>
  <si>
    <t>公認会計士事務所，税理士事務所</t>
  </si>
  <si>
    <t xml:space="preserve"> 80C</t>
  </si>
  <si>
    <t>公認会計士事務所</t>
  </si>
  <si>
    <t xml:space="preserve"> 80D</t>
  </si>
  <si>
    <t>税理士事務所</t>
  </si>
  <si>
    <t>獣医業</t>
  </si>
  <si>
    <t>土木建築サービス業</t>
  </si>
  <si>
    <t xml:space="preserve"> 80E</t>
  </si>
  <si>
    <t>建築設計業</t>
  </si>
  <si>
    <t xml:space="preserve"> 80F</t>
  </si>
  <si>
    <t>測量業</t>
  </si>
  <si>
    <t xml:space="preserve"> 80G</t>
  </si>
  <si>
    <t>その他の土木建築サービス業</t>
  </si>
  <si>
    <t>デザイン・機械設計業</t>
  </si>
  <si>
    <t xml:space="preserve"> 80H</t>
  </si>
  <si>
    <t>デザイン業</t>
  </si>
  <si>
    <t xml:space="preserve"> 80J</t>
  </si>
  <si>
    <t>機械設計業</t>
  </si>
  <si>
    <t>著述・芸術家業</t>
  </si>
  <si>
    <t>写真業</t>
  </si>
  <si>
    <t>その他の専門サービス業</t>
  </si>
  <si>
    <t xml:space="preserve"> 80K</t>
  </si>
  <si>
    <t>興信所</t>
  </si>
  <si>
    <t xml:space="preserve"> 80L</t>
  </si>
  <si>
    <t>他に分類されない専門サービス業</t>
  </si>
  <si>
    <t>81</t>
  </si>
  <si>
    <t>学術・開発研究機関</t>
  </si>
  <si>
    <t>自然科学研究所</t>
  </si>
  <si>
    <t>人文・社会科学研究所</t>
  </si>
  <si>
    <t>洗濯・理容・美容・浴場業</t>
  </si>
  <si>
    <t>洗濯業</t>
  </si>
  <si>
    <t xml:space="preserve"> 82A</t>
  </si>
  <si>
    <t>普通洗濯業　</t>
  </si>
  <si>
    <t xml:space="preserve"> 82B</t>
  </si>
  <si>
    <t>リネンサプライ業</t>
  </si>
  <si>
    <t>理容業</t>
  </si>
  <si>
    <t>美容業</t>
  </si>
  <si>
    <t>公衆浴場業</t>
  </si>
  <si>
    <t>特殊浴場業</t>
  </si>
  <si>
    <t>その他の洗濯・理容・美容・浴場業</t>
  </si>
  <si>
    <t>83</t>
  </si>
  <si>
    <t>その他の生活関連サービス業　</t>
  </si>
  <si>
    <t>旅行業</t>
  </si>
  <si>
    <t>衣服裁縫修理業</t>
  </si>
  <si>
    <t>物品預り業</t>
  </si>
  <si>
    <t>火葬・墓地管理業</t>
  </si>
  <si>
    <t>冠婚葬祭業</t>
  </si>
  <si>
    <t xml:space="preserve"> 83A</t>
  </si>
  <si>
    <t>葬儀業</t>
  </si>
  <si>
    <t xml:space="preserve"> 83B</t>
  </si>
  <si>
    <t>結婚式場業</t>
  </si>
  <si>
    <t xml:space="preserve"> 83C</t>
  </si>
  <si>
    <t>冠婚葬祭互助会</t>
  </si>
  <si>
    <t>他に分類されない生活関連サービス業</t>
  </si>
  <si>
    <t xml:space="preserve"> 83D</t>
  </si>
  <si>
    <t>写真現像・焼付業</t>
  </si>
  <si>
    <t xml:space="preserve"> 83E</t>
  </si>
  <si>
    <t>分類されない生活関連サービス業</t>
  </si>
  <si>
    <t>娯楽業</t>
  </si>
  <si>
    <t>84</t>
  </si>
  <si>
    <t>映画館</t>
  </si>
  <si>
    <t>興行場（別掲を除く），興行団</t>
  </si>
  <si>
    <t>競輪・競馬等の競走場，競技団</t>
  </si>
  <si>
    <t>スポーツ施設提供業　</t>
  </si>
  <si>
    <t>スポーツ施設提供業（別掲を除く）</t>
  </si>
  <si>
    <t>体育館</t>
  </si>
  <si>
    <t>ゴルフ場　</t>
  </si>
  <si>
    <t>ゴルフ練習場</t>
  </si>
  <si>
    <t>ボウリング場</t>
  </si>
  <si>
    <t>テニス場　</t>
  </si>
  <si>
    <t>バッティング・テニス練習場　</t>
  </si>
  <si>
    <t>公園，遊園地　</t>
  </si>
  <si>
    <t>遊戯場</t>
  </si>
  <si>
    <t>マージャンクラブ</t>
  </si>
  <si>
    <t>パチンコホール</t>
  </si>
  <si>
    <t xml:space="preserve"> 84K</t>
  </si>
  <si>
    <t>ゲームセンター</t>
  </si>
  <si>
    <t xml:space="preserve"> 84L</t>
  </si>
  <si>
    <t>その他の遊戯場　</t>
  </si>
  <si>
    <t>その他の娯楽業</t>
  </si>
  <si>
    <t xml:space="preserve"> 84M</t>
  </si>
  <si>
    <t>カラオケボックス業　</t>
  </si>
  <si>
    <t xml:space="preserve"> 84N</t>
  </si>
  <si>
    <t>他に分類されない娯楽業</t>
  </si>
  <si>
    <t xml:space="preserve">  </t>
  </si>
  <si>
    <t>85</t>
  </si>
  <si>
    <t>廃棄物処理業</t>
  </si>
  <si>
    <t>一般廃棄物処理業</t>
  </si>
  <si>
    <t>産業廃棄物処理業</t>
  </si>
  <si>
    <t>その他の廃棄物処理業</t>
  </si>
  <si>
    <t>86</t>
  </si>
  <si>
    <t>自動車整備業　</t>
  </si>
  <si>
    <t>自動車整備業</t>
  </si>
  <si>
    <t>87</t>
  </si>
  <si>
    <t>機械等修理業（別掲を除く）</t>
  </si>
  <si>
    <t>機械修理業（電気機械器具を除く）</t>
  </si>
  <si>
    <t>電気機械器具修理業</t>
  </si>
  <si>
    <t>表具業</t>
  </si>
  <si>
    <t>その他の修理業</t>
  </si>
  <si>
    <t>88</t>
  </si>
  <si>
    <t>物品賃貸業</t>
  </si>
  <si>
    <t>各種物品賃貸業</t>
  </si>
  <si>
    <t>産業用機械器具賃貸業　</t>
  </si>
  <si>
    <t>事務用機械器具賃貸業</t>
  </si>
  <si>
    <t>自動車賃貸業</t>
  </si>
  <si>
    <t>スポーツ・娯楽用品賃貸業</t>
  </si>
  <si>
    <t>その他の物品賃貸業</t>
  </si>
  <si>
    <t xml:space="preserve"> 88A</t>
  </si>
  <si>
    <t>音楽・映像記録物賃貸業</t>
  </si>
  <si>
    <t xml:space="preserve"> 88B</t>
  </si>
  <si>
    <t>他に分類されない物品賃貸業</t>
  </si>
  <si>
    <t>89</t>
  </si>
  <si>
    <t>広告業　　</t>
  </si>
  <si>
    <t>広告代理業</t>
  </si>
  <si>
    <t>その他の広告業　</t>
  </si>
  <si>
    <t>その他の事業サービス業</t>
  </si>
  <si>
    <t>速記・ワープロ入力･複写業</t>
  </si>
  <si>
    <t>商品検査業</t>
  </si>
  <si>
    <t>計量証明業</t>
  </si>
  <si>
    <t>建物サービス業</t>
  </si>
  <si>
    <t>民営職業紹介業</t>
  </si>
  <si>
    <t>警備業</t>
  </si>
  <si>
    <t>他に分類されない事業サービス業</t>
  </si>
  <si>
    <t>労働者派遣業</t>
  </si>
  <si>
    <t xml:space="preserve"> 90B</t>
  </si>
  <si>
    <t>分類されない事業サービス業</t>
  </si>
  <si>
    <t>政治・経済・文化団体</t>
  </si>
  <si>
    <t>91</t>
  </si>
  <si>
    <t>経済団体</t>
  </si>
  <si>
    <t>労働団体</t>
  </si>
  <si>
    <t>学術・文化団体</t>
  </si>
  <si>
    <t>政治団体</t>
  </si>
  <si>
    <t>他に分類されない非営利的団体</t>
  </si>
  <si>
    <t>92</t>
  </si>
  <si>
    <t>宗教</t>
  </si>
  <si>
    <t>神道系宗教</t>
  </si>
  <si>
    <t>仏教系宗教</t>
  </si>
  <si>
    <t>キリスト教系宗教</t>
  </si>
  <si>
    <t>その他の宗教</t>
  </si>
  <si>
    <t>93</t>
  </si>
  <si>
    <t>その他のサービス業</t>
  </si>
  <si>
    <t>集会場</t>
  </si>
  <si>
    <t>と畜場</t>
  </si>
  <si>
    <t>他に分類されないサービス業</t>
  </si>
  <si>
    <t>繊維工業</t>
  </si>
  <si>
    <t>衣服・その他の繊維製品製造業</t>
  </si>
  <si>
    <t>家具・装備品製造業</t>
  </si>
  <si>
    <t>パルプ・紙・紙加工品製造業</t>
  </si>
  <si>
    <t>化学工業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</si>
  <si>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</si>
  <si>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</si>
  <si>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</si>
  <si>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</si>
  <si>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</si>
  <si>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</si>
  <si>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</si>
  <si>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</si>
  <si>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</si>
  <si>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</si>
  <si>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</si>
  <si>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G</t>
  </si>
  <si>
    <t>電気・ガス・熱供給・水道業</t>
  </si>
  <si>
    <t>G</t>
  </si>
  <si>
    <t>電気業</t>
  </si>
  <si>
    <t>ガス業</t>
  </si>
  <si>
    <t>水道業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</si>
  <si>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</si>
  <si>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</si>
  <si>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</si>
  <si>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</si>
  <si>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</si>
  <si>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</si>
  <si>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</si>
  <si>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東央部地区</t>
  </si>
  <si>
    <t>東部地区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</si>
  <si>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</si>
  <si>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</si>
  <si>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</si>
  <si>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</si>
  <si>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</si>
  <si>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</si>
  <si>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</si>
  <si>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</si>
  <si>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</si>
  <si>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</si>
  <si>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金融・保険業</t>
  </si>
  <si>
    <t>貸金業，投資業等非預金信用機関</t>
  </si>
  <si>
    <t>補助的金融業，金融附帯業</t>
  </si>
  <si>
    <t>証券業，商品先物取引業</t>
  </si>
  <si>
    <t>保険業（保険媒介代理業等を含む）</t>
  </si>
  <si>
    <t>不動産業</t>
  </si>
  <si>
    <t>不動産取引業</t>
  </si>
  <si>
    <t>不動産賃貸業・管理業</t>
  </si>
  <si>
    <t>その他の生活関連サービス業　</t>
  </si>
  <si>
    <t>自動車整備業</t>
  </si>
  <si>
    <t>物品賃貸業</t>
  </si>
  <si>
    <t>放送業</t>
  </si>
  <si>
    <t>広告業</t>
  </si>
  <si>
    <t>専門サービス業</t>
  </si>
  <si>
    <t>協同組合（他に分類されないもの）</t>
  </si>
  <si>
    <t>その他の事業サービス業</t>
  </si>
  <si>
    <t>廃棄物処理業</t>
  </si>
  <si>
    <t>医療業</t>
  </si>
  <si>
    <t>保健衛生</t>
  </si>
  <si>
    <t>宗教</t>
  </si>
  <si>
    <t>政治・経済・文化団体</t>
  </si>
  <si>
    <t>その他のサービス業</t>
  </si>
  <si>
    <t xml:space="preserve"> </t>
  </si>
  <si>
    <t>　　　</t>
  </si>
  <si>
    <t>　</t>
  </si>
  <si>
    <t>木材･木製品製造業(家具を除く)</t>
  </si>
  <si>
    <t>１０　～　１９人　</t>
  </si>
  <si>
    <t>２０　～　２９人　</t>
  </si>
  <si>
    <t>３０　～　４９人　</t>
  </si>
  <si>
    <t>５０　～　９９人　</t>
  </si>
  <si>
    <t>事業所数</t>
  </si>
  <si>
    <t>A-C</t>
  </si>
  <si>
    <t>A</t>
  </si>
  <si>
    <t>農業</t>
  </si>
  <si>
    <t>B</t>
  </si>
  <si>
    <t>林業</t>
  </si>
  <si>
    <t>C</t>
  </si>
  <si>
    <t>漁業</t>
  </si>
  <si>
    <t>鉱業</t>
  </si>
  <si>
    <t>E</t>
  </si>
  <si>
    <t>建設業</t>
  </si>
  <si>
    <t>設備工事業</t>
  </si>
  <si>
    <t>F</t>
  </si>
  <si>
    <t>製造業</t>
  </si>
  <si>
    <t>食料品製造業</t>
  </si>
  <si>
    <t>04</t>
  </si>
  <si>
    <t>水産養殖業</t>
  </si>
  <si>
    <t>複合サービス</t>
  </si>
  <si>
    <t>映像・音声・文字情報制作業</t>
  </si>
  <si>
    <t>卸売・小売業</t>
  </si>
  <si>
    <t>社会保険・社会福祉・介護事業</t>
  </si>
  <si>
    <t>複合サービス事業</t>
  </si>
  <si>
    <t>独立行政法人等</t>
  </si>
  <si>
    <t>その他の法人</t>
  </si>
  <si>
    <t>　　法　　　　　　　　　　人</t>
  </si>
  <si>
    <t>その他の
法人</t>
  </si>
  <si>
    <t>インターネット附随サービス業</t>
  </si>
  <si>
    <t xml:space="preserve">造作材・合板等材料製造業 </t>
  </si>
  <si>
    <t>133</t>
  </si>
  <si>
    <t xml:space="preserve">木製容器製造業（竹，とうを含む） </t>
  </si>
  <si>
    <t>139</t>
  </si>
  <si>
    <t xml:space="preserve">その他の木製品製造業 </t>
  </si>
  <si>
    <t>132</t>
  </si>
  <si>
    <t>221</t>
  </si>
  <si>
    <t xml:space="preserve">ガラス・同製品製造業　 </t>
  </si>
  <si>
    <t>222</t>
  </si>
  <si>
    <t xml:space="preserve">セメント・同製品製造業 </t>
  </si>
  <si>
    <t>223</t>
  </si>
  <si>
    <t>建設用粘土製品製造業</t>
  </si>
  <si>
    <t xml:space="preserve">精密機械器具製造業 </t>
  </si>
  <si>
    <t>311</t>
  </si>
  <si>
    <t>312</t>
  </si>
  <si>
    <t xml:space="preserve">測量機械器具製造業 </t>
  </si>
  <si>
    <t xml:space="preserve">会社
</t>
  </si>
  <si>
    <t>A-R</t>
  </si>
  <si>
    <t>A-R</t>
  </si>
  <si>
    <t>A-Q</t>
  </si>
  <si>
    <t>04</t>
  </si>
  <si>
    <t>D</t>
  </si>
  <si>
    <t>06</t>
  </si>
  <si>
    <t>06</t>
  </si>
  <si>
    <t>07</t>
  </si>
  <si>
    <t>07</t>
  </si>
  <si>
    <t>08</t>
  </si>
  <si>
    <t>08</t>
  </si>
  <si>
    <t>09</t>
  </si>
  <si>
    <t>09</t>
  </si>
  <si>
    <t>10</t>
  </si>
  <si>
    <t>10</t>
  </si>
  <si>
    <t>11</t>
  </si>
  <si>
    <t>11</t>
  </si>
  <si>
    <t>12</t>
  </si>
  <si>
    <t>12</t>
  </si>
  <si>
    <t>13</t>
  </si>
  <si>
    <t>14</t>
  </si>
  <si>
    <t>14</t>
  </si>
  <si>
    <t>15</t>
  </si>
  <si>
    <t>15</t>
  </si>
  <si>
    <t>16</t>
  </si>
  <si>
    <t>16</t>
  </si>
  <si>
    <t>17</t>
  </si>
  <si>
    <t>17</t>
  </si>
  <si>
    <t>18</t>
  </si>
  <si>
    <t>18</t>
  </si>
  <si>
    <t>19</t>
  </si>
  <si>
    <t>19</t>
  </si>
  <si>
    <t>20</t>
  </si>
  <si>
    <t>21</t>
  </si>
  <si>
    <t>21</t>
  </si>
  <si>
    <t>22</t>
  </si>
  <si>
    <t>22</t>
  </si>
  <si>
    <t>23</t>
  </si>
  <si>
    <t>23</t>
  </si>
  <si>
    <t>24</t>
  </si>
  <si>
    <t>24</t>
  </si>
  <si>
    <t>25</t>
  </si>
  <si>
    <t>25</t>
  </si>
  <si>
    <t>26</t>
  </si>
  <si>
    <t>26</t>
  </si>
  <si>
    <t>27</t>
  </si>
  <si>
    <t>27</t>
  </si>
  <si>
    <t>28</t>
  </si>
  <si>
    <t>28</t>
  </si>
  <si>
    <t>29</t>
  </si>
  <si>
    <t>29</t>
  </si>
  <si>
    <t>30</t>
  </si>
  <si>
    <t>30</t>
  </si>
  <si>
    <t>31</t>
  </si>
  <si>
    <t>31</t>
  </si>
  <si>
    <t>32</t>
  </si>
  <si>
    <t>32</t>
  </si>
  <si>
    <t xml:space="preserve"> </t>
  </si>
  <si>
    <t>33</t>
  </si>
  <si>
    <t>34</t>
  </si>
  <si>
    <t>35</t>
  </si>
  <si>
    <t>35</t>
  </si>
  <si>
    <t>36</t>
  </si>
  <si>
    <t>36</t>
  </si>
  <si>
    <t>37</t>
  </si>
  <si>
    <t>38</t>
  </si>
  <si>
    <t>39</t>
  </si>
  <si>
    <t>40</t>
  </si>
  <si>
    <t>41</t>
  </si>
  <si>
    <t>Ｉ</t>
  </si>
  <si>
    <t>I</t>
  </si>
  <si>
    <t>42</t>
  </si>
  <si>
    <t>42</t>
  </si>
  <si>
    <t>43</t>
  </si>
  <si>
    <t>43</t>
  </si>
  <si>
    <t>44</t>
  </si>
  <si>
    <t>44</t>
  </si>
  <si>
    <t>45</t>
  </si>
  <si>
    <t>46</t>
  </si>
  <si>
    <t>46</t>
  </si>
  <si>
    <t>47</t>
  </si>
  <si>
    <t>48</t>
  </si>
  <si>
    <t>48</t>
  </si>
  <si>
    <t>J</t>
  </si>
  <si>
    <t>J</t>
  </si>
  <si>
    <t>49</t>
  </si>
  <si>
    <t>50</t>
  </si>
  <si>
    <t>50</t>
  </si>
  <si>
    <t>51</t>
  </si>
  <si>
    <t>51</t>
  </si>
  <si>
    <t>52</t>
  </si>
  <si>
    <r>
      <t>　第６表　道内都市，産業(大分類</t>
    </r>
    <r>
      <rPr>
        <sz val="10"/>
        <rFont val="ＭＳ ゴシック"/>
        <family val="3"/>
      </rPr>
      <t>)別事業所数および従業者数</t>
    </r>
  </si>
  <si>
    <t>G 電気・　　　供給・</t>
  </si>
  <si>
    <t>ｶﾞｽ・熱  　水道業</t>
  </si>
  <si>
    <t>Ｎ 医療，福祉</t>
  </si>
  <si>
    <t>Ｏ 教育，学習　　　支  援  業</t>
  </si>
  <si>
    <t>Ｐ 複合サービス    事　　　　　業</t>
  </si>
  <si>
    <t>Ｑ サービス業（他に     分類されないもの）</t>
  </si>
  <si>
    <t>Ｒ 公務（他に分類       されないもの）</t>
  </si>
  <si>
    <t>北海道計</t>
  </si>
  <si>
    <t>　</t>
  </si>
  <si>
    <t>　清田区　</t>
  </si>
  <si>
    <t>清田</t>
  </si>
  <si>
    <t xml:space="preserve"> 清田区　</t>
  </si>
  <si>
    <t>　　　　　　　　</t>
  </si>
  <si>
    <t>北広島市</t>
  </si>
  <si>
    <t>北広</t>
  </si>
  <si>
    <t>石狩市</t>
  </si>
  <si>
    <t>石狩</t>
  </si>
  <si>
    <t>北斗市</t>
  </si>
  <si>
    <t>北斗</t>
  </si>
  <si>
    <t>都市名</t>
  </si>
  <si>
    <t>都市</t>
  </si>
  <si>
    <t>道計</t>
  </si>
  <si>
    <t>札幌市　</t>
  </si>
  <si>
    <t>札幌　</t>
  </si>
  <si>
    <t>　中央区　</t>
  </si>
  <si>
    <t>中央</t>
  </si>
  <si>
    <t xml:space="preserve"> 中央区　</t>
  </si>
  <si>
    <t>　北　区　</t>
  </si>
  <si>
    <t>北</t>
  </si>
  <si>
    <t xml:space="preserve"> 北　区　</t>
  </si>
  <si>
    <t>　東　区</t>
  </si>
  <si>
    <t>東</t>
  </si>
  <si>
    <t xml:space="preserve"> 東　区</t>
  </si>
  <si>
    <t>　白石区　</t>
  </si>
  <si>
    <t>白石</t>
  </si>
  <si>
    <t xml:space="preserve"> 白石区　</t>
  </si>
  <si>
    <t>　豊平区　</t>
  </si>
  <si>
    <t>豊平</t>
  </si>
  <si>
    <t xml:space="preserve"> 豊平区　</t>
  </si>
  <si>
    <t>　南　区　</t>
  </si>
  <si>
    <t>南</t>
  </si>
  <si>
    <t xml:space="preserve"> 南　区　</t>
  </si>
  <si>
    <t>　西　区　</t>
  </si>
  <si>
    <t>西</t>
  </si>
  <si>
    <t xml:space="preserve"> 西　区　</t>
  </si>
  <si>
    <t>　厚別区　</t>
  </si>
  <si>
    <t>厚別</t>
  </si>
  <si>
    <t xml:space="preserve"> 厚別区　</t>
  </si>
  <si>
    <t>　手稲区　</t>
  </si>
  <si>
    <t>手稲</t>
  </si>
  <si>
    <t xml:space="preserve"> 手稲区　</t>
  </si>
  <si>
    <t xml:space="preserve"> </t>
  </si>
  <si>
    <t>函館市　</t>
  </si>
  <si>
    <t>函館</t>
  </si>
  <si>
    <t>小樽市　</t>
  </si>
  <si>
    <t>小樽　</t>
  </si>
  <si>
    <t>旭川市　</t>
  </si>
  <si>
    <t>旭川</t>
  </si>
  <si>
    <t>室蘭市　</t>
  </si>
  <si>
    <t>室蘭</t>
  </si>
  <si>
    <t>釧路市　</t>
  </si>
  <si>
    <t>釧路</t>
  </si>
  <si>
    <t>帯広市　</t>
  </si>
  <si>
    <t>帯広　</t>
  </si>
  <si>
    <t>北見市　</t>
  </si>
  <si>
    <t>北見</t>
  </si>
  <si>
    <t>夕張市　</t>
  </si>
  <si>
    <t>夕張</t>
  </si>
  <si>
    <t>岩見沢市　</t>
  </si>
  <si>
    <t>岩見</t>
  </si>
  <si>
    <t>網走市</t>
  </si>
  <si>
    <t>網走</t>
  </si>
  <si>
    <t>留萌市　</t>
  </si>
  <si>
    <t>留萌</t>
  </si>
  <si>
    <t>苫小牧市　</t>
  </si>
  <si>
    <t>苫小</t>
  </si>
  <si>
    <t>稚内市　</t>
  </si>
  <si>
    <t>稚内</t>
  </si>
  <si>
    <t>美唄市　</t>
  </si>
  <si>
    <t>美唄</t>
  </si>
  <si>
    <t>芦別市　</t>
  </si>
  <si>
    <t>芦別</t>
  </si>
  <si>
    <t>江別市　</t>
  </si>
  <si>
    <t>江別</t>
  </si>
  <si>
    <t>赤平市　</t>
  </si>
  <si>
    <t>赤平</t>
  </si>
  <si>
    <t>紋別市　</t>
  </si>
  <si>
    <t>紋別</t>
  </si>
  <si>
    <t>士別市　</t>
  </si>
  <si>
    <t>士別</t>
  </si>
  <si>
    <t>名寄市　</t>
  </si>
  <si>
    <t>名寄</t>
  </si>
  <si>
    <t>三笠市　</t>
  </si>
  <si>
    <t>三笠</t>
  </si>
  <si>
    <t>根室市　</t>
  </si>
  <si>
    <t>根室</t>
  </si>
  <si>
    <t>千歳市　</t>
  </si>
  <si>
    <t>千歳</t>
  </si>
  <si>
    <t>滝川市　</t>
  </si>
  <si>
    <t>滝川</t>
  </si>
  <si>
    <t>砂川市　</t>
  </si>
  <si>
    <t>砂川</t>
  </si>
  <si>
    <t>歌志内市　</t>
  </si>
  <si>
    <t>歌志</t>
  </si>
  <si>
    <t>深川市　</t>
  </si>
  <si>
    <t>深川</t>
  </si>
  <si>
    <t>富良野市　</t>
  </si>
  <si>
    <t>富良</t>
  </si>
  <si>
    <t>登別市　</t>
  </si>
  <si>
    <t>登別</t>
  </si>
  <si>
    <t>恵庭市　</t>
  </si>
  <si>
    <t>恵庭</t>
  </si>
  <si>
    <t>伊達市　</t>
  </si>
  <si>
    <t>伊達</t>
  </si>
  <si>
    <t>52</t>
  </si>
  <si>
    <t>53</t>
  </si>
  <si>
    <t>53</t>
  </si>
  <si>
    <t>54</t>
  </si>
  <si>
    <t>54</t>
  </si>
  <si>
    <t>55</t>
  </si>
  <si>
    <t>56</t>
  </si>
  <si>
    <t>56</t>
  </si>
  <si>
    <t>57</t>
  </si>
  <si>
    <t>57</t>
  </si>
  <si>
    <t>58</t>
  </si>
  <si>
    <t>58</t>
  </si>
  <si>
    <t>59</t>
  </si>
  <si>
    <t>59</t>
  </si>
  <si>
    <t>60</t>
  </si>
  <si>
    <t>60</t>
  </si>
  <si>
    <t>K</t>
  </si>
  <si>
    <t>K</t>
  </si>
  <si>
    <t>61</t>
  </si>
  <si>
    <t>61</t>
  </si>
  <si>
    <t>62</t>
  </si>
  <si>
    <t>62</t>
  </si>
  <si>
    <t>63</t>
  </si>
  <si>
    <t>64</t>
  </si>
  <si>
    <t>64</t>
  </si>
  <si>
    <t>65</t>
  </si>
  <si>
    <t>65</t>
  </si>
  <si>
    <t>66</t>
  </si>
  <si>
    <t>66</t>
  </si>
  <si>
    <t>67</t>
  </si>
  <si>
    <t>67</t>
  </si>
  <si>
    <t>L</t>
  </si>
  <si>
    <t>L</t>
  </si>
  <si>
    <t>68</t>
  </si>
  <si>
    <t>68</t>
  </si>
  <si>
    <t>69</t>
  </si>
  <si>
    <t>69</t>
  </si>
  <si>
    <t>M</t>
  </si>
  <si>
    <t>70</t>
  </si>
  <si>
    <t>70</t>
  </si>
  <si>
    <t>71</t>
  </si>
  <si>
    <t>71</t>
  </si>
  <si>
    <t>72</t>
  </si>
  <si>
    <t>72</t>
  </si>
  <si>
    <t>N</t>
  </si>
  <si>
    <t>N</t>
  </si>
  <si>
    <t>73</t>
  </si>
  <si>
    <t>73</t>
  </si>
  <si>
    <t>74</t>
  </si>
  <si>
    <t>74</t>
  </si>
  <si>
    <t>75</t>
  </si>
  <si>
    <t>75</t>
  </si>
  <si>
    <t>O</t>
  </si>
  <si>
    <t>O</t>
  </si>
  <si>
    <t>76</t>
  </si>
  <si>
    <t>76</t>
  </si>
  <si>
    <t>77</t>
  </si>
  <si>
    <t>77</t>
  </si>
  <si>
    <t>P</t>
  </si>
  <si>
    <t>P</t>
  </si>
  <si>
    <t>78</t>
  </si>
  <si>
    <t>78</t>
  </si>
  <si>
    <t>79</t>
  </si>
  <si>
    <t>79</t>
  </si>
  <si>
    <t>Q</t>
  </si>
  <si>
    <t>Q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</si>
  <si>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</si>
  <si>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</si>
  <si>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</si>
  <si>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</si>
  <si>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</si>
  <si>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</si>
  <si>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</si>
  <si>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</si>
  <si>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</si>
  <si>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</si>
  <si>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</si>
  <si>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</si>
  <si>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</si>
  <si>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</si>
  <si>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A</t>
  </si>
  <si>
    <t>01</t>
  </si>
  <si>
    <t>B</t>
  </si>
  <si>
    <t>02</t>
  </si>
  <si>
    <t>C</t>
  </si>
  <si>
    <t>03</t>
  </si>
  <si>
    <t>04</t>
  </si>
  <si>
    <t>D</t>
  </si>
  <si>
    <t>05</t>
  </si>
  <si>
    <t>E</t>
  </si>
  <si>
    <t>G</t>
  </si>
  <si>
    <t>M</t>
  </si>
  <si>
    <t>従　業　者　数</t>
  </si>
  <si>
    <t>　第５表　産業（大分類），６地区別事業所数，従業者数および市内における占有率</t>
  </si>
  <si>
    <r>
      <t>第１表　産業(中分類)，経営組織(５区分)別事業所数および男女別従業者数　－</t>
    </r>
    <r>
      <rPr>
        <sz val="10"/>
        <rFont val="ＭＳ ゴシック"/>
        <family val="3"/>
      </rPr>
      <t>1</t>
    </r>
    <r>
      <rPr>
        <sz val="10"/>
        <rFont val="ＭＳ ゴシック"/>
        <family val="3"/>
      </rPr>
      <t>－</t>
    </r>
  </si>
  <si>
    <r>
      <t>第１表　産業(中分類)，経営組織(５区分)別事業所数および男女別従業者数　－</t>
    </r>
    <r>
      <rPr>
        <sz val="10"/>
        <rFont val="ＭＳ ゴシック"/>
        <family val="3"/>
      </rPr>
      <t>2</t>
    </r>
    <r>
      <rPr>
        <sz val="10"/>
        <rFont val="ＭＳ ゴシック"/>
        <family val="3"/>
      </rPr>
      <t>－</t>
    </r>
  </si>
  <si>
    <r>
      <t>第１表　産業(中分類)，経営組織(５区分)別事業所数および男女別従業者数　－</t>
    </r>
    <r>
      <rPr>
        <sz val="10"/>
        <rFont val="ＭＳ ゴシック"/>
        <family val="3"/>
      </rPr>
      <t>3</t>
    </r>
    <r>
      <rPr>
        <sz val="10"/>
        <rFont val="ＭＳ ゴシック"/>
        <family val="3"/>
      </rPr>
      <t>－</t>
    </r>
  </si>
  <si>
    <r>
      <t>　第２表　産業(中分類)，従業者規模(８区分)別事業所および従業者数</t>
    </r>
    <r>
      <rPr>
        <sz val="10"/>
        <rFont val="ＭＳ ゴシック"/>
        <family val="3"/>
      </rPr>
      <t>[民営]　－2－</t>
    </r>
  </si>
  <si>
    <r>
      <t>　第２表　産業(中分類)，従業者規模(８区分)別事業所および従業者数</t>
    </r>
    <r>
      <rPr>
        <sz val="10"/>
        <rFont val="ＭＳ ゴシック"/>
        <family val="3"/>
      </rPr>
      <t>[民営]　－3－</t>
    </r>
  </si>
  <si>
    <r>
      <t>　第２表　産業(中分類)，従業者規模(８区分)別事業所および従業者数</t>
    </r>
    <r>
      <rPr>
        <sz val="10"/>
        <rFont val="ＭＳ ゴシック"/>
        <family val="3"/>
      </rPr>
      <t>[民営]　－1－</t>
    </r>
  </si>
  <si>
    <t>国，地方公共団体</t>
  </si>
  <si>
    <t>電・ｶﾞ・熱・水</t>
  </si>
  <si>
    <t>サービス</t>
  </si>
  <si>
    <t>公務</t>
  </si>
  <si>
    <r>
      <t>第４表　町丁，産業(大分類）別事業所数および従業者数　－</t>
    </r>
    <r>
      <rPr>
        <sz val="10"/>
        <rFont val="ＭＳ ゴシック"/>
        <family val="3"/>
      </rPr>
      <t>1</t>
    </r>
    <r>
      <rPr>
        <sz val="10"/>
        <rFont val="ＭＳ ゴシック"/>
        <family val="3"/>
      </rPr>
      <t>－</t>
    </r>
  </si>
  <si>
    <t>町　　　名</t>
  </si>
  <si>
    <t>総    数</t>
  </si>
  <si>
    <t>A-C 農林漁業</t>
  </si>
  <si>
    <t>D 鉱     業</t>
  </si>
  <si>
    <t>E 建 設 業</t>
  </si>
  <si>
    <t>F 製 造 業</t>
  </si>
  <si>
    <t>G 電気・ガス・　　　　　　　　　　熱供給・水道業</t>
  </si>
  <si>
    <t>H 情報通信業</t>
  </si>
  <si>
    <t>I 運輸業</t>
  </si>
  <si>
    <t>町　　　名</t>
  </si>
  <si>
    <t>地区区分</t>
  </si>
  <si>
    <t>J 卸売・小売業</t>
  </si>
  <si>
    <t>K 金融・保険業</t>
  </si>
  <si>
    <t>L 不動産業</t>
  </si>
  <si>
    <t>M 飲食店，宿泊業</t>
  </si>
  <si>
    <t>Ｎ 医療，</t>
  </si>
  <si>
    <t>Ｏ 教育，学習　　　　　　　支  援  業</t>
  </si>
  <si>
    <t>Ｐ 複合サービス     事　　　　　業</t>
  </si>
  <si>
    <t>Ｑ サービス業（他に   　　　  分類されないもの）</t>
  </si>
  <si>
    <t>Ｒ 公務（他に分類  　　　　　  されないもの）</t>
  </si>
  <si>
    <t>事業所数</t>
  </si>
  <si>
    <t>従業者数</t>
  </si>
  <si>
    <t>総数</t>
  </si>
  <si>
    <t>本 庁 管 内 計</t>
  </si>
  <si>
    <t>本庁</t>
  </si>
  <si>
    <t>入舟町</t>
  </si>
  <si>
    <t>船見町</t>
  </si>
  <si>
    <t>弥生町</t>
  </si>
  <si>
    <t>弁天町</t>
  </si>
  <si>
    <t>大町</t>
  </si>
  <si>
    <t>末広町</t>
  </si>
  <si>
    <t>元町</t>
  </si>
  <si>
    <t>青柳町</t>
  </si>
  <si>
    <t>谷地頭町</t>
  </si>
  <si>
    <t>住吉町</t>
  </si>
  <si>
    <t>宝来町</t>
  </si>
  <si>
    <t>東川町</t>
  </si>
  <si>
    <t>豊川町</t>
  </si>
  <si>
    <t>大手町</t>
  </si>
  <si>
    <t>栄町</t>
  </si>
  <si>
    <t>旭町</t>
  </si>
  <si>
    <t>東雲町</t>
  </si>
  <si>
    <t>大森町</t>
  </si>
  <si>
    <t>松風町</t>
  </si>
  <si>
    <t>若松町</t>
  </si>
  <si>
    <t>千歳町</t>
  </si>
  <si>
    <t>新川町</t>
  </si>
  <si>
    <t>上新川町</t>
  </si>
  <si>
    <t>海岸町</t>
  </si>
  <si>
    <t>大縄町</t>
  </si>
  <si>
    <t>松川町</t>
  </si>
  <si>
    <t>万代町</t>
  </si>
  <si>
    <t>浅野町</t>
  </si>
  <si>
    <t>吉川町</t>
  </si>
  <si>
    <t>北浜町</t>
  </si>
  <si>
    <t>港町１丁目</t>
  </si>
  <si>
    <t>港町２丁目</t>
  </si>
  <si>
    <t>港町３丁目</t>
  </si>
  <si>
    <t>追分町</t>
  </si>
  <si>
    <t>亀田町</t>
  </si>
  <si>
    <t>大川町</t>
  </si>
  <si>
    <t>田家町</t>
  </si>
  <si>
    <t>白鳥町</t>
  </si>
  <si>
    <t>八幡町</t>
  </si>
  <si>
    <t>宮前町</t>
  </si>
  <si>
    <t>中島町</t>
  </si>
  <si>
    <t>千代台町</t>
  </si>
  <si>
    <t>堀川町</t>
  </si>
  <si>
    <t>高盛町</t>
  </si>
  <si>
    <t>宇賀浦町</t>
  </si>
  <si>
    <t>日乃出町</t>
  </si>
  <si>
    <t>的場町</t>
  </si>
  <si>
    <t>時任町</t>
  </si>
  <si>
    <t>杉並町</t>
  </si>
  <si>
    <t>本町</t>
  </si>
  <si>
    <t>梁川町</t>
  </si>
  <si>
    <t>五稜郭町</t>
  </si>
  <si>
    <t>柳町</t>
  </si>
  <si>
    <t>松陰町</t>
  </si>
  <si>
    <t>人見町</t>
  </si>
  <si>
    <t>金堀町</t>
  </si>
  <si>
    <t>乃木町</t>
  </si>
  <si>
    <t>柏木町</t>
  </si>
  <si>
    <t>川原町</t>
  </si>
  <si>
    <t>函館山</t>
  </si>
  <si>
    <r>
      <t>第４表　町丁，産業(大分類）別事業所数および従業者数　－</t>
    </r>
    <r>
      <rPr>
        <sz val="10"/>
        <rFont val="ＭＳ ゴシック"/>
        <family val="3"/>
      </rPr>
      <t>2</t>
    </r>
    <r>
      <rPr>
        <sz val="10"/>
        <rFont val="ＭＳ ゴシック"/>
        <family val="3"/>
      </rPr>
      <t>－</t>
    </r>
  </si>
  <si>
    <t>湯川支所管内計</t>
  </si>
  <si>
    <t>湯川支所</t>
  </si>
  <si>
    <t>深堀町</t>
  </si>
  <si>
    <t>駒場町</t>
  </si>
  <si>
    <t>広野町</t>
  </si>
  <si>
    <t>湯浜町</t>
  </si>
  <si>
    <t>湯川町１丁目</t>
  </si>
  <si>
    <t xml:space="preserve"> </t>
  </si>
  <si>
    <t>湯川町２丁目</t>
  </si>
  <si>
    <t>湯川町３丁目</t>
  </si>
  <si>
    <t>戸倉町</t>
  </si>
  <si>
    <t>榎本町</t>
  </si>
  <si>
    <t>花園町</t>
  </si>
  <si>
    <t>日吉町１丁目</t>
  </si>
  <si>
    <t>日吉町２丁目</t>
  </si>
  <si>
    <t>日吉町３丁目</t>
  </si>
  <si>
    <t>日吉町４丁目</t>
  </si>
  <si>
    <t>上野町</t>
  </si>
  <si>
    <t>高丘町</t>
  </si>
  <si>
    <t>滝沢町</t>
  </si>
  <si>
    <t>見晴町</t>
  </si>
  <si>
    <t>鈴蘭丘町</t>
  </si>
  <si>
    <t>上湯川町</t>
  </si>
  <si>
    <t>銅山町</t>
  </si>
  <si>
    <t>旭岡町</t>
  </si>
  <si>
    <t>西旭岡町１丁目</t>
  </si>
  <si>
    <t>西旭岡町２丁目</t>
  </si>
  <si>
    <t>西旭岡町３丁目</t>
  </si>
  <si>
    <t xml:space="preserve"> </t>
  </si>
  <si>
    <t>鱒川町</t>
  </si>
  <si>
    <t>寅沢町</t>
  </si>
  <si>
    <t>三森町</t>
  </si>
  <si>
    <t>紅葉山町</t>
  </si>
  <si>
    <t>庵原町</t>
  </si>
  <si>
    <t xml:space="preserve"> </t>
  </si>
  <si>
    <t>亀尾町</t>
  </si>
  <si>
    <t>米原町</t>
  </si>
  <si>
    <t>東畑町</t>
  </si>
  <si>
    <t>鉄山町</t>
  </si>
  <si>
    <t>蛾眉野町</t>
  </si>
  <si>
    <t>銭亀沢支所管内計</t>
  </si>
  <si>
    <t>銭亀沢支所</t>
  </si>
  <si>
    <t>根崎町</t>
  </si>
  <si>
    <t>高松町</t>
  </si>
  <si>
    <t>志海苔町</t>
  </si>
  <si>
    <t>瀬戸川町</t>
  </si>
  <si>
    <t>赤坂町</t>
  </si>
  <si>
    <t>銭亀町</t>
  </si>
  <si>
    <t>中野町</t>
  </si>
  <si>
    <t>新湊町</t>
  </si>
  <si>
    <t>石倉町</t>
  </si>
  <si>
    <t>古川町</t>
  </si>
  <si>
    <t>豊原町</t>
  </si>
  <si>
    <t>石崎町</t>
  </si>
  <si>
    <t>鶴野町</t>
  </si>
  <si>
    <t>白石町</t>
  </si>
  <si>
    <r>
      <t>第４表　町丁，産業(大分類）別事業所数および従業者数　－</t>
    </r>
    <r>
      <rPr>
        <sz val="10"/>
        <rFont val="ＭＳ ゴシック"/>
        <family val="3"/>
      </rPr>
      <t>3</t>
    </r>
    <r>
      <rPr>
        <sz val="10"/>
        <rFont val="ＭＳ ゴシック"/>
        <family val="3"/>
      </rPr>
      <t>－</t>
    </r>
  </si>
  <si>
    <t xml:space="preserve">亀田支所管内計    </t>
  </si>
  <si>
    <t>亀田支所</t>
  </si>
  <si>
    <t>富岡町１丁目</t>
  </si>
  <si>
    <t>富岡町２丁目</t>
  </si>
  <si>
    <t>富岡町３丁目</t>
  </si>
  <si>
    <t>中道１丁目</t>
  </si>
  <si>
    <t>中道２丁目</t>
  </si>
  <si>
    <t>山の手１丁目</t>
  </si>
  <si>
    <t>山の手２丁目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</si>
</sst>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_ * #\ ##0_ ;_ * \-\ #\ ##0_ ;_ * &quot;-&quot;_ ;_ @_ "/>
    <numFmt numFmtId="178" formatCode="0.0_);[Red]\(0.0\)"/>
    <numFmt numFmtId="179" formatCode="0;&quot;△ &quot;0"/>
    <numFmt numFmtId="180" formatCode="\-\=&quot;△&quot;"/>
    <numFmt numFmtId="181" formatCode="#,##0;&quot;△ &quot;#,##0"/>
    <numFmt numFmtId="182" formatCode="#\ ###0;&quot;△ &quot;#,##0"/>
    <numFmt numFmtId="183" formatCode="0_);[Red]\(0\)"/>
    <numFmt numFmtId="184" formatCode="#\ ###0;&quot;△ &quot;#\ ##0"/>
    <numFmt numFmtId="185" formatCode="\ \ #\ ###0;&quot;△ &quot;#\ ##0"/>
    <numFmt numFmtId="186" formatCode="0.0;&quot;△ &quot;0.0"/>
    <numFmt numFmtId="187" formatCode="#,##0_);[Red]\(#,##0\)"/>
    <numFmt numFmtId="188" formatCode="_ * \ #\ ###\ ##0_ ;_ * \-\ #\ ###\ ##0_ ;_ * &quot;-&quot;_ ;_ @_ "/>
    <numFmt numFmtId="189" formatCode="_ * #,##0.0_ ;_ * \-#,##0.0_ ;_ * &quot;-&quot;?_ ;_ @_ "/>
    <numFmt numFmtId="190" formatCode="##,###,##0;&quot;-&quot;#,###,##0"/>
    <numFmt numFmtId="191" formatCode="_ * #\ ##0_ ;_ * \-#\ ##0_ ;_ * &quot;-&quot;_ ;_ @_ "/>
    <numFmt numFmtId="192" formatCode="_ * #\ ##0_ ;_ * \-#\ ##0_ ;_ * &quot;- &quot;_ ;_ @_ "/>
    <numFmt numFmtId="193" formatCode="#,###,###,##0;&quot; -&quot;###,###,##0"/>
    <numFmt numFmtId="194" formatCode="##,###,###,##0;&quot;-&quot;#,###,###,##0"/>
    <numFmt numFmtId="195" formatCode="###,###,##0;&quot;-&quot;##,###,##0"/>
    <numFmt numFmtId="196" formatCode="\ ###,###,##0;&quot;-&quot;###,###,##0"/>
    <numFmt numFmtId="197" formatCode="\ *#\ ##0\ ;* #\ ##0;&quot;-&quot;\ ;\ @"/>
    <numFmt numFmtId="198" formatCode="\ #\ ##0;\ #\ ##0;&quot;-&quot;;\ @"/>
    <numFmt numFmtId="199" formatCode="\ #\ ###\ ##0;\ #\ ##0;&quot;-&quot;;\ @"/>
    <numFmt numFmtId="200" formatCode="\ ###\ ##0;\ #\ ##0;&quot;-&quot;;\ @"/>
    <numFmt numFmtId="201" formatCode="\ #\ ###\ ##0;\ #\ ##0;&quot;- &quot;;\ @"/>
    <numFmt numFmtId="202" formatCode="_ * #\ ###\ ##0_ ;_ * \-#\ ###\ ##0_ ;_ * &quot;-&quot;_ ;_ @_ "/>
    <numFmt numFmtId="203" formatCode="#,##0_ "/>
    <numFmt numFmtId="204" formatCode="0_ "/>
    <numFmt numFmtId="205" formatCode="_ * #\ ###\ ##0\ ;_ * \-#\ ###\ ##0\ ;_ * &quot;-&quot;_ ;_ @_ "/>
    <numFmt numFmtId="206" formatCode="_ * #\ ###\ ##0;_ * \-#\ ###\ ##0;_ * &quot;-&quot;_ ;_ 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20"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明朝"/>
      <family val="1"/>
    </font>
    <font>
      <sz val="8"/>
      <name val="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7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shrinkToFit="1"/>
    </xf>
    <xf numFmtId="0" fontId="4" fillId="0" borderId="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distributed" vertical="center" shrinkToFit="1"/>
    </xf>
    <xf numFmtId="0" fontId="4" fillId="0" borderId="3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49" fontId="4" fillId="0" borderId="4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49" fontId="6" fillId="0" borderId="0" xfId="0" applyNumberFormat="1" applyFont="1" applyBorder="1" applyAlignment="1">
      <alignment horizontal="distributed" vertical="center" shrinkToFit="1"/>
    </xf>
    <xf numFmtId="49" fontId="9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distributed" vertical="center" shrinkToFit="1"/>
    </xf>
    <xf numFmtId="177" fontId="8" fillId="0" borderId="7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77" fontId="1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 shrinkToFit="1"/>
    </xf>
    <xf numFmtId="0" fontId="12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3" fillId="0" borderId="13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horizontal="distributed" vertical="center" shrinkToFit="1"/>
    </xf>
    <xf numFmtId="49" fontId="4" fillId="0" borderId="18" xfId="0" applyNumberFormat="1" applyFont="1" applyBorder="1" applyAlignment="1">
      <alignment horizontal="distributed" vertical="center" shrinkToFit="1"/>
    </xf>
    <xf numFmtId="49" fontId="4" fillId="0" borderId="1" xfId="0" applyNumberFormat="1" applyFont="1" applyBorder="1" applyAlignment="1">
      <alignment horizontal="distributed" vertical="center" shrinkToFit="1"/>
    </xf>
    <xf numFmtId="49" fontId="4" fillId="0" borderId="19" xfId="0" applyNumberFormat="1" applyFont="1" applyBorder="1" applyAlignment="1">
      <alignment horizontal="distributed" vertical="center" shrinkToFit="1"/>
    </xf>
    <xf numFmtId="177" fontId="4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 shrinkToFit="1"/>
    </xf>
    <xf numFmtId="49" fontId="4" fillId="0" borderId="20" xfId="0" applyNumberFormat="1" applyFont="1" applyBorder="1" applyAlignment="1">
      <alignment horizontal="distributed" vertical="center" shrinkToFit="1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4" xfId="0" applyNumberFormat="1" applyFont="1" applyBorder="1" applyAlignment="1">
      <alignment horizontal="distributed" vertical="center" shrinkToFit="1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distributed" vertical="center" shrinkToFit="1"/>
    </xf>
    <xf numFmtId="49" fontId="12" fillId="0" borderId="20" xfId="0" applyNumberFormat="1" applyFont="1" applyBorder="1" applyAlignment="1">
      <alignment horizontal="distributed" vertical="center" shrinkToFit="1"/>
    </xf>
    <xf numFmtId="177" fontId="12" fillId="0" borderId="3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distributed" vertical="center"/>
    </xf>
    <xf numFmtId="177" fontId="2" fillId="0" borderId="3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177" fontId="0" fillId="0" borderId="3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horizont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7" fontId="0" fillId="0" borderId="3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177" fontId="2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 quotePrefix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11" fillId="0" borderId="3" xfId="0" applyNumberFormat="1" applyFont="1" applyBorder="1" applyAlignment="1">
      <alignment vertical="center"/>
    </xf>
    <xf numFmtId="177" fontId="11" fillId="0" borderId="4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21" xfId="0" applyFont="1" applyBorder="1" applyAlignment="1">
      <alignment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4" fillId="0" borderId="21" xfId="0" applyNumberFormat="1" applyFont="1" applyBorder="1" applyAlignment="1">
      <alignment horizontal="distributed" vertical="center" shrinkToFit="1"/>
    </xf>
    <xf numFmtId="177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2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Border="1" applyAlignment="1">
      <alignment horizontal="left" vertical="center" shrinkToFit="1"/>
    </xf>
    <xf numFmtId="191" fontId="11" fillId="0" borderId="0" xfId="0" applyNumberFormat="1" applyFont="1" applyFill="1" applyBorder="1" applyAlignment="1" quotePrefix="1">
      <alignment horizontal="right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distributed" vertical="center" wrapText="1"/>
    </xf>
    <xf numFmtId="177" fontId="7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191" fontId="6" fillId="0" borderId="0" xfId="0" applyNumberFormat="1" applyFont="1" applyFill="1" applyBorder="1" applyAlignment="1" quotePrefix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shrinkToFit="1"/>
    </xf>
    <xf numFmtId="49" fontId="9" fillId="0" borderId="0" xfId="0" applyNumberFormat="1" applyFont="1" applyBorder="1" applyAlignment="1" quotePrefix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191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distributed" vertical="center"/>
    </xf>
    <xf numFmtId="191" fontId="11" fillId="0" borderId="4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horizontal="distributed" vertical="center"/>
    </xf>
    <xf numFmtId="49" fontId="10" fillId="0" borderId="4" xfId="0" applyNumberFormat="1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distributed" vertical="center" shrinkToFit="1"/>
    </xf>
    <xf numFmtId="49" fontId="6" fillId="0" borderId="4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distributed" vertical="center"/>
    </xf>
    <xf numFmtId="191" fontId="11" fillId="0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177" fontId="3" fillId="0" borderId="0" xfId="0" applyNumberFormat="1" applyFont="1" applyFill="1" applyAlignment="1" quotePrefix="1">
      <alignment horizontal="right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 horizontal="right"/>
    </xf>
    <xf numFmtId="0" fontId="3" fillId="0" borderId="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12" fillId="0" borderId="22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0" fontId="12" fillId="0" borderId="5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0" fillId="0" borderId="3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4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 shrinkToFit="1"/>
    </xf>
    <xf numFmtId="0" fontId="11" fillId="0" borderId="0" xfId="0" applyNumberFormat="1" applyFont="1" applyBorder="1" applyAlignment="1">
      <alignment horizontal="distributed" vertical="center" shrinkToFit="1"/>
    </xf>
    <xf numFmtId="0" fontId="13" fillId="0" borderId="0" xfId="0" applyNumberFormat="1" applyFont="1" applyBorder="1" applyAlignment="1">
      <alignment horizontal="distributed" vertical="center" shrinkToFit="1"/>
    </xf>
    <xf numFmtId="177" fontId="8" fillId="0" borderId="26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horizontal="distributed" vertical="center" shrinkToFit="1"/>
    </xf>
    <xf numFmtId="49" fontId="5" fillId="0" borderId="20" xfId="0" applyNumberFormat="1" applyFont="1" applyBorder="1" applyAlignment="1">
      <alignment horizontal="distributed" vertical="center" shrinkToFit="1"/>
    </xf>
    <xf numFmtId="49" fontId="7" fillId="0" borderId="20" xfId="0" applyNumberFormat="1" applyFont="1" applyBorder="1" applyAlignment="1">
      <alignment horizontal="distributed" vertical="center" shrinkToFit="1"/>
    </xf>
    <xf numFmtId="49" fontId="6" fillId="0" borderId="20" xfId="0" applyNumberFormat="1" applyFont="1" applyBorder="1" applyAlignment="1">
      <alignment horizontal="distributed" vertical="center" shrinkToFit="1"/>
    </xf>
    <xf numFmtId="49" fontId="8" fillId="0" borderId="20" xfId="0" applyNumberFormat="1" applyFont="1" applyBorder="1" applyAlignment="1">
      <alignment horizontal="distributed" vertical="center" shrinkToFit="1"/>
    </xf>
    <xf numFmtId="49" fontId="0" fillId="0" borderId="20" xfId="0" applyNumberFormat="1" applyFont="1" applyFill="1" applyBorder="1" applyAlignment="1">
      <alignment/>
    </xf>
    <xf numFmtId="0" fontId="9" fillId="0" borderId="20" xfId="0" applyFont="1" applyBorder="1" applyAlignment="1">
      <alignment horizontal="distributed" vertical="center" shrinkToFit="1"/>
    </xf>
    <xf numFmtId="49" fontId="0" fillId="0" borderId="20" xfId="0" applyNumberFormat="1" applyFont="1" applyFill="1" applyBorder="1" applyAlignment="1">
      <alignment wrapText="1"/>
    </xf>
    <xf numFmtId="49" fontId="6" fillId="0" borderId="21" xfId="0" applyNumberFormat="1" applyFont="1" applyBorder="1" applyAlignment="1">
      <alignment horizontal="distributed" vertical="center" shrinkToFit="1"/>
    </xf>
    <xf numFmtId="49" fontId="0" fillId="0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177" fontId="5" fillId="0" borderId="9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49" fontId="0" fillId="0" borderId="20" xfId="0" applyNumberFormat="1" applyFont="1" applyFill="1" applyBorder="1" applyAlignment="1">
      <alignment/>
    </xf>
    <xf numFmtId="49" fontId="9" fillId="0" borderId="20" xfId="0" applyNumberFormat="1" applyFont="1" applyBorder="1" applyAlignment="1">
      <alignment horizontal="distributed" vertical="center" shrinkToFit="1"/>
    </xf>
    <xf numFmtId="0" fontId="0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7" fontId="8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distributed" vertical="center" shrinkToFit="1"/>
    </xf>
    <xf numFmtId="0" fontId="4" fillId="0" borderId="2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 horizontal="distributed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0" fontId="15" fillId="0" borderId="3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41" fontId="1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 shrinkToFit="1"/>
    </xf>
    <xf numFmtId="191" fontId="5" fillId="0" borderId="0" xfId="0" applyNumberFormat="1" applyFont="1" applyBorder="1" applyAlignment="1">
      <alignment vertical="center"/>
    </xf>
    <xf numFmtId="191" fontId="11" fillId="0" borderId="0" xfId="0" applyNumberFormat="1" applyFont="1" applyFill="1" applyBorder="1" applyAlignment="1">
      <alignment horizontal="right"/>
    </xf>
    <xf numFmtId="191" fontId="11" fillId="0" borderId="0" xfId="0" applyNumberFormat="1" applyFont="1" applyFill="1" applyBorder="1" applyAlignment="1" quotePrefix="1">
      <alignment horizontal="right"/>
    </xf>
    <xf numFmtId="0" fontId="11" fillId="0" borderId="3" xfId="0" applyNumberFormat="1" applyFont="1" applyBorder="1" applyAlignment="1">
      <alignment horizontal="distributed" vertical="center" shrinkToFit="1"/>
    </xf>
    <xf numFmtId="191" fontId="11" fillId="0" borderId="0" xfId="0" applyNumberFormat="1" applyFont="1" applyBorder="1" applyAlignment="1">
      <alignment vertical="center"/>
    </xf>
    <xf numFmtId="191" fontId="11" fillId="0" borderId="0" xfId="0" applyNumberFormat="1" applyFont="1" applyBorder="1" applyAlignment="1">
      <alignment horizontal="right" vertical="center"/>
    </xf>
    <xf numFmtId="191" fontId="11" fillId="0" borderId="0" xfId="0" applyNumberFormat="1" applyFont="1" applyBorder="1" applyAlignment="1">
      <alignment/>
    </xf>
    <xf numFmtId="0" fontId="5" fillId="0" borderId="2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distributed" vertical="center" shrinkToFit="1"/>
    </xf>
    <xf numFmtId="0" fontId="5" fillId="0" borderId="21" xfId="0" applyNumberFormat="1" applyFont="1" applyBorder="1" applyAlignment="1">
      <alignment horizontal="distributed" vertical="center" shrinkToFit="1"/>
    </xf>
    <xf numFmtId="192" fontId="5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41" fontId="11" fillId="0" borderId="4" xfId="0" applyNumberFormat="1" applyFont="1" applyFill="1" applyBorder="1" applyAlignment="1" quotePrefix="1">
      <alignment horizontal="right"/>
    </xf>
    <xf numFmtId="41" fontId="11" fillId="0" borderId="4" xfId="0" applyNumberFormat="1" applyFont="1" applyFill="1" applyBorder="1" applyAlignment="1">
      <alignment horizontal="right"/>
    </xf>
    <xf numFmtId="0" fontId="5" fillId="0" borderId="2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 shrinkToFit="1"/>
    </xf>
    <xf numFmtId="192" fontId="5" fillId="0" borderId="2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distributed" vertical="center"/>
    </xf>
    <xf numFmtId="41" fontId="11" fillId="0" borderId="2" xfId="0" applyNumberFormat="1" applyFont="1" applyFill="1" applyBorder="1" applyAlignment="1" quotePrefix="1">
      <alignment horizontal="right"/>
    </xf>
    <xf numFmtId="41" fontId="11" fillId="0" borderId="2" xfId="0" applyNumberFormat="1" applyFont="1" applyFill="1" applyBorder="1" applyAlignment="1">
      <alignment horizontal="right"/>
    </xf>
    <xf numFmtId="192" fontId="5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41" fontId="11" fillId="0" borderId="0" xfId="0" applyNumberFormat="1" applyFont="1" applyFill="1" applyBorder="1" applyAlignment="1" quotePrefix="1">
      <alignment horizontal="right"/>
    </xf>
    <xf numFmtId="41" fontId="11" fillId="0" borderId="0" xfId="0" applyNumberFormat="1" applyFont="1" applyFill="1" applyBorder="1" applyAlignment="1">
      <alignment horizontal="right"/>
    </xf>
    <xf numFmtId="192" fontId="5" fillId="0" borderId="3" xfId="0" applyNumberFormat="1" applyFont="1" applyBorder="1" applyAlignment="1">
      <alignment vertical="center"/>
    </xf>
    <xf numFmtId="192" fontId="5" fillId="0" borderId="20" xfId="0" applyNumberFormat="1" applyFont="1" applyBorder="1" applyAlignment="1">
      <alignment vertical="center"/>
    </xf>
    <xf numFmtId="41" fontId="11" fillId="0" borderId="20" xfId="0" applyNumberFormat="1" applyFont="1" applyFill="1" applyBorder="1" applyAlignment="1">
      <alignment horizontal="right"/>
    </xf>
    <xf numFmtId="192" fontId="7" fillId="0" borderId="3" xfId="0" applyNumberFormat="1" applyFont="1" applyBorder="1" applyAlignment="1">
      <alignment vertical="center"/>
    </xf>
    <xf numFmtId="192" fontId="7" fillId="0" borderId="0" xfId="0" applyNumberFormat="1" applyFont="1" applyBorder="1" applyAlignment="1">
      <alignment vertical="center"/>
    </xf>
    <xf numFmtId="192" fontId="7" fillId="0" borderId="2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distributed" vertical="center"/>
    </xf>
    <xf numFmtId="191" fontId="5" fillId="0" borderId="3" xfId="0" applyNumberFormat="1" applyFont="1" applyBorder="1" applyAlignment="1">
      <alignment vertical="center"/>
    </xf>
    <xf numFmtId="191" fontId="11" fillId="0" borderId="20" xfId="0" applyNumberFormat="1" applyFont="1" applyFill="1" applyBorder="1" applyAlignment="1">
      <alignment horizontal="right"/>
    </xf>
    <xf numFmtId="191" fontId="11" fillId="0" borderId="3" xfId="0" applyNumberFormat="1" applyFont="1" applyFill="1" applyBorder="1" applyAlignment="1" quotePrefix="1">
      <alignment horizontal="right"/>
    </xf>
    <xf numFmtId="191" fontId="11" fillId="0" borderId="20" xfId="0" applyNumberFormat="1" applyFont="1" applyFill="1" applyBorder="1" applyAlignment="1" quotePrefix="1">
      <alignment horizontal="right"/>
    </xf>
    <xf numFmtId="41" fontId="11" fillId="0" borderId="20" xfId="0" applyNumberFormat="1" applyFont="1" applyFill="1" applyBorder="1" applyAlignment="1" quotePrefix="1">
      <alignment horizontal="right"/>
    </xf>
    <xf numFmtId="191" fontId="11" fillId="0" borderId="20" xfId="0" applyNumberFormat="1" applyFont="1" applyBorder="1" applyAlignment="1">
      <alignment vertical="center"/>
    </xf>
    <xf numFmtId="191" fontId="11" fillId="0" borderId="3" xfId="0" applyNumberFormat="1" applyFont="1" applyBorder="1" applyAlignment="1">
      <alignment vertical="center"/>
    </xf>
    <xf numFmtId="191" fontId="11" fillId="0" borderId="3" xfId="0" applyNumberFormat="1" applyFont="1" applyFill="1" applyBorder="1" applyAlignment="1">
      <alignment horizontal="right"/>
    </xf>
    <xf numFmtId="191" fontId="11" fillId="0" borderId="20" xfId="0" applyNumberFormat="1" applyFont="1" applyBorder="1" applyAlignment="1">
      <alignment horizontal="right" vertical="center"/>
    </xf>
    <xf numFmtId="191" fontId="11" fillId="0" borderId="3" xfId="0" applyNumberFormat="1" applyFont="1" applyBorder="1" applyAlignment="1">
      <alignment horizontal="right" vertical="center"/>
    </xf>
    <xf numFmtId="192" fontId="5" fillId="0" borderId="5" xfId="0" applyNumberFormat="1" applyFont="1" applyBorder="1" applyAlignment="1">
      <alignment vertical="center"/>
    </xf>
    <xf numFmtId="192" fontId="5" fillId="0" borderId="21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distributed" vertical="center"/>
    </xf>
    <xf numFmtId="41" fontId="11" fillId="0" borderId="2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distributed"/>
    </xf>
    <xf numFmtId="41" fontId="5" fillId="0" borderId="5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11" fillId="0" borderId="4" xfId="0" applyNumberFormat="1" applyFont="1" applyBorder="1" applyAlignment="1">
      <alignment vertical="center"/>
    </xf>
    <xf numFmtId="41" fontId="11" fillId="0" borderId="21" xfId="0" applyNumberFormat="1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41" fontId="11" fillId="0" borderId="4" xfId="0" applyNumberFormat="1" applyFont="1" applyBorder="1" applyAlignment="1">
      <alignment/>
    </xf>
    <xf numFmtId="41" fontId="11" fillId="0" borderId="21" xfId="0" applyNumberFormat="1" applyFont="1" applyBorder="1" applyAlignment="1">
      <alignment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/>
    </xf>
    <xf numFmtId="41" fontId="5" fillId="0" borderId="3" xfId="0" applyNumberFormat="1" applyFont="1" applyBorder="1" applyAlignment="1">
      <alignment vertical="center"/>
    </xf>
    <xf numFmtId="41" fontId="11" fillId="0" borderId="20" xfId="0" applyNumberFormat="1" applyFont="1" applyBorder="1" applyAlignment="1">
      <alignment vertical="center"/>
    </xf>
    <xf numFmtId="41" fontId="11" fillId="0" borderId="3" xfId="0" applyNumberFormat="1" applyFont="1" applyBorder="1" applyAlignment="1">
      <alignment vertical="center"/>
    </xf>
    <xf numFmtId="41" fontId="11" fillId="0" borderId="2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 horizontal="distributed" vertical="center"/>
    </xf>
    <xf numFmtId="191" fontId="11" fillId="0" borderId="20" xfId="0" applyNumberFormat="1" applyFont="1" applyBorder="1" applyAlignment="1">
      <alignment/>
    </xf>
    <xf numFmtId="191" fontId="11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41" fontId="11" fillId="0" borderId="3" xfId="0" applyNumberFormat="1" applyFont="1" applyBorder="1" applyAlignment="1">
      <alignment/>
    </xf>
    <xf numFmtId="196" fontId="0" fillId="0" borderId="3" xfId="0" applyNumberFormat="1" applyFont="1" applyFill="1" applyBorder="1" applyAlignment="1" quotePrefix="1">
      <alignment horizontal="right"/>
    </xf>
    <xf numFmtId="196" fontId="0" fillId="0" borderId="0" xfId="0" applyNumberFormat="1" applyFont="1" applyFill="1" applyBorder="1" applyAlignment="1" quotePrefix="1">
      <alignment horizontal="right"/>
    </xf>
    <xf numFmtId="41" fontId="11" fillId="0" borderId="3" xfId="0" applyNumberFormat="1" applyFont="1" applyFill="1" applyBorder="1" applyAlignment="1" quotePrefix="1">
      <alignment horizontal="right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 vertical="center"/>
    </xf>
    <xf numFmtId="41" fontId="11" fillId="0" borderId="3" xfId="0" applyNumberFormat="1" applyFont="1" applyFill="1" applyBorder="1" applyAlignment="1">
      <alignment horizontal="right"/>
    </xf>
    <xf numFmtId="192" fontId="11" fillId="0" borderId="3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distributed" vertical="center"/>
    </xf>
    <xf numFmtId="0" fontId="12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/>
    </xf>
    <xf numFmtId="0" fontId="12" fillId="0" borderId="21" xfId="0" applyNumberFormat="1" applyFont="1" applyBorder="1" applyAlignment="1">
      <alignment/>
    </xf>
    <xf numFmtId="0" fontId="12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4" xfId="0" applyNumberFormat="1" applyFont="1" applyBorder="1" applyAlignment="1">
      <alignment horizontal="distributed" vertical="center"/>
    </xf>
    <xf numFmtId="0" fontId="12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distributed" vertical="center"/>
    </xf>
    <xf numFmtId="200" fontId="4" fillId="0" borderId="0" xfId="16" applyNumberFormat="1" applyFont="1" applyBorder="1" applyAlignment="1">
      <alignment horizontal="center" vertical="center"/>
    </xf>
    <xf numFmtId="201" fontId="4" fillId="0" borderId="0" xfId="16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198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 quotePrefix="1">
      <alignment horizontal="right"/>
    </xf>
    <xf numFmtId="206" fontId="3" fillId="0" borderId="4" xfId="16" applyNumberFormat="1" applyFont="1" applyBorder="1" applyAlignment="1">
      <alignment/>
    </xf>
    <xf numFmtId="201" fontId="3" fillId="0" borderId="4" xfId="0" applyNumberFormat="1" applyFont="1" applyFill="1" applyBorder="1" applyAlignment="1" quotePrefix="1">
      <alignment horizontal="right"/>
    </xf>
    <xf numFmtId="198" fontId="3" fillId="0" borderId="4" xfId="0" applyNumberFormat="1" applyFont="1" applyBorder="1" applyAlignment="1">
      <alignment/>
    </xf>
    <xf numFmtId="199" fontId="3" fillId="0" borderId="4" xfId="0" applyNumberFormat="1" applyFont="1" applyFill="1" applyBorder="1" applyAlignment="1" quotePrefix="1">
      <alignment horizontal="right"/>
    </xf>
    <xf numFmtId="199" fontId="12" fillId="0" borderId="0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6" fillId="0" borderId="2" xfId="0" applyFont="1" applyBorder="1" applyAlignment="1">
      <alignment/>
    </xf>
    <xf numFmtId="206" fontId="12" fillId="0" borderId="0" xfId="16" applyNumberFormat="1" applyFont="1" applyBorder="1" applyAlignment="1">
      <alignment/>
    </xf>
    <xf numFmtId="206" fontId="3" fillId="0" borderId="0" xfId="16" applyNumberFormat="1" applyFont="1" applyBorder="1" applyAlignment="1">
      <alignment/>
    </xf>
    <xf numFmtId="0" fontId="5" fillId="0" borderId="2" xfId="0" applyNumberFormat="1" applyFont="1" applyBorder="1" applyAlignment="1">
      <alignment horizontal="center" vertical="center"/>
    </xf>
    <xf numFmtId="201" fontId="3" fillId="0" borderId="0" xfId="0" applyNumberFormat="1" applyFont="1" applyFill="1" applyBorder="1" applyAlignment="1" quotePrefix="1">
      <alignment horizontal="right"/>
    </xf>
    <xf numFmtId="201" fontId="12" fillId="0" borderId="0" xfId="0" applyNumberFormat="1" applyFont="1" applyFill="1" applyBorder="1" applyAlignment="1" quotePrefix="1">
      <alignment horizontal="right"/>
    </xf>
    <xf numFmtId="0" fontId="5" fillId="0" borderId="27" xfId="0" applyNumberFormat="1" applyFont="1" applyBorder="1" applyAlignment="1">
      <alignment horizontal="center" vertical="center"/>
    </xf>
    <xf numFmtId="201" fontId="3" fillId="0" borderId="0" xfId="0" applyNumberFormat="1" applyFont="1" applyFill="1" applyBorder="1" applyAlignment="1">
      <alignment horizontal="right"/>
    </xf>
    <xf numFmtId="201" fontId="3" fillId="0" borderId="0" xfId="0" applyNumberFormat="1" applyFont="1" applyFill="1" applyBorder="1" applyAlignment="1" quotePrefix="1">
      <alignment horizontal="distributed"/>
    </xf>
    <xf numFmtId="198" fontId="12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99" fontId="12" fillId="0" borderId="0" xfId="0" applyNumberFormat="1" applyFont="1" applyFill="1" applyBorder="1" applyAlignment="1" quotePrefix="1">
      <alignment horizontal="right"/>
    </xf>
    <xf numFmtId="0" fontId="12" fillId="0" borderId="18" xfId="0" applyNumberFormat="1" applyFont="1" applyBorder="1" applyAlignment="1">
      <alignment horizontal="distributed" vertical="center"/>
    </xf>
    <xf numFmtId="0" fontId="12" fillId="0" borderId="21" xfId="0" applyNumberFormat="1" applyFont="1" applyBorder="1" applyAlignment="1">
      <alignment horizontal="distributed" vertical="center"/>
    </xf>
    <xf numFmtId="0" fontId="12" fillId="0" borderId="20" xfId="0" applyNumberFormat="1" applyFont="1" applyBorder="1" applyAlignment="1">
      <alignment horizontal="distributed" vertical="center"/>
    </xf>
    <xf numFmtId="0" fontId="4" fillId="0" borderId="20" xfId="0" applyNumberFormat="1" applyFont="1" applyBorder="1" applyAlignment="1">
      <alignment horizontal="distributed" vertical="center"/>
    </xf>
    <xf numFmtId="0" fontId="0" fillId="0" borderId="20" xfId="0" applyNumberFormat="1" applyFont="1" applyBorder="1" applyAlignment="1">
      <alignment horizontal="distributed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right" vertical="center" wrapText="1"/>
    </xf>
    <xf numFmtId="0" fontId="5" fillId="0" borderId="26" xfId="0" applyNumberFormat="1" applyFont="1" applyBorder="1" applyAlignment="1">
      <alignment vertical="center" wrapText="1" shrinkToFit="1"/>
    </xf>
    <xf numFmtId="0" fontId="5" fillId="0" borderId="3" xfId="0" applyNumberFormat="1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/>
    </xf>
    <xf numFmtId="0" fontId="11" fillId="0" borderId="3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0" fillId="0" borderId="20" xfId="0" applyBorder="1" applyAlignment="1">
      <alignment/>
    </xf>
    <xf numFmtId="0" fontId="6" fillId="0" borderId="5" xfId="0" applyNumberFormat="1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14" fillId="0" borderId="0" xfId="0" applyFont="1" applyAlignment="1">
      <alignment horizontal="distributed" vertical="center" shrinkToFit="1"/>
    </xf>
    <xf numFmtId="0" fontId="11" fillId="0" borderId="0" xfId="0" applyNumberFormat="1" applyFont="1" applyBorder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distributed" vertical="center" shrinkToFit="1"/>
    </xf>
    <xf numFmtId="0" fontId="12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11" fillId="0" borderId="0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9" fillId="0" borderId="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3" fillId="0" borderId="0" xfId="0" applyNumberFormat="1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distributed" vertical="center" shrinkToFit="1"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 shrinkToFit="1"/>
    </xf>
    <xf numFmtId="0" fontId="10" fillId="0" borderId="0" xfId="0" applyNumberFormat="1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49" fontId="12" fillId="0" borderId="0" xfId="0" applyNumberFormat="1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 shrinkToFit="1"/>
    </xf>
    <xf numFmtId="177" fontId="4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6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2" fillId="0" borderId="6" xfId="0" applyNumberFormat="1" applyFont="1" applyBorder="1" applyAlignment="1">
      <alignment horizontal="distributed" vertical="center"/>
    </xf>
    <xf numFmtId="0" fontId="12" fillId="0" borderId="4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6" fillId="0" borderId="0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93.25390625" style="0" customWidth="1"/>
  </cols>
  <sheetData>
    <row r="1" ht="24" customHeight="1"/>
    <row r="2" ht="24" customHeight="1">
      <c r="A2" s="642" t="s">
        <v>312</v>
      </c>
    </row>
    <row r="3" ht="24" customHeight="1">
      <c r="A3" s="643" t="s">
        <v>313</v>
      </c>
    </row>
    <row r="4" ht="24" customHeight="1">
      <c r="A4" s="640"/>
    </row>
    <row r="5" ht="24" customHeight="1">
      <c r="A5" s="640"/>
    </row>
    <row r="6" s="227" customFormat="1" ht="30.75" customHeight="1">
      <c r="A6" s="641" t="s">
        <v>306</v>
      </c>
    </row>
    <row r="7" s="227" customFormat="1" ht="30.75" customHeight="1">
      <c r="A7" s="641" t="s">
        <v>310</v>
      </c>
    </row>
    <row r="8" s="227" customFormat="1" ht="30.75" customHeight="1">
      <c r="A8" s="641" t="s">
        <v>311</v>
      </c>
    </row>
    <row r="9" s="227" customFormat="1" ht="30.75" customHeight="1">
      <c r="A9" s="641" t="s">
        <v>307</v>
      </c>
    </row>
    <row r="10" s="227" customFormat="1" ht="30.75" customHeight="1">
      <c r="A10" s="641" t="s">
        <v>308</v>
      </c>
    </row>
    <row r="11" s="227" customFormat="1" ht="30.75" customHeight="1">
      <c r="A11" s="641" t="s">
        <v>309</v>
      </c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0"/>
  <sheetViews>
    <sheetView zoomScaleSheetLayoutView="25" workbookViewId="0" topLeftCell="A1">
      <selection activeCell="G10" sqref="G10"/>
    </sheetView>
  </sheetViews>
  <sheetFormatPr defaultColWidth="9.00390625" defaultRowHeight="15" customHeight="1"/>
  <cols>
    <col min="1" max="1" width="3.25390625" style="53" customWidth="1"/>
    <col min="2" max="2" width="2.375" style="54" customWidth="1"/>
    <col min="3" max="3" width="20.25390625" style="73" customWidth="1"/>
    <col min="4" max="4" width="4.25390625" style="51" customWidth="1"/>
    <col min="5" max="5" width="0.875" style="51" customWidth="1"/>
    <col min="6" max="6" width="6.375" style="57" customWidth="1"/>
    <col min="7" max="7" width="7.125" style="57" customWidth="1"/>
    <col min="8" max="9" width="6.375" style="57" customWidth="1"/>
    <col min="10" max="10" width="6.375" style="55" customWidth="1"/>
    <col min="11" max="11" width="7.125" style="55" customWidth="1"/>
    <col min="12" max="17" width="6.375" style="55" customWidth="1"/>
    <col min="18" max="20" width="5.75390625" style="55" customWidth="1"/>
    <col min="21" max="21" width="6.375" style="55" customWidth="1"/>
    <col min="22" max="30" width="5.75390625" style="55" customWidth="1"/>
    <col min="31" max="31" width="6.375" style="55" customWidth="1"/>
    <col min="32" max="33" width="5.75390625" style="55" customWidth="1"/>
    <col min="34" max="34" width="5.00390625" style="55" customWidth="1"/>
    <col min="35" max="35" width="4.25390625" style="286" customWidth="1"/>
    <col min="36" max="16384" width="8.875" style="55" customWidth="1"/>
  </cols>
  <sheetData>
    <row r="1" spans="2:16" ht="22.5" customHeight="1">
      <c r="B1" s="557" t="s">
        <v>1480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</row>
    <row r="2" spans="6:35" ht="9" customHeight="1">
      <c r="F2" s="293"/>
      <c r="G2" s="293"/>
      <c r="H2" s="293"/>
      <c r="I2" s="293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5"/>
    </row>
    <row r="3" spans="1:35" ht="15.75" customHeight="1">
      <c r="A3" s="61"/>
      <c r="B3" s="62"/>
      <c r="C3" s="74"/>
      <c r="D3" s="63"/>
      <c r="E3" s="63"/>
      <c r="F3" s="550" t="s">
        <v>653</v>
      </c>
      <c r="G3" s="544"/>
      <c r="H3" s="544"/>
      <c r="I3" s="551"/>
      <c r="J3" s="68"/>
      <c r="K3" s="64"/>
      <c r="L3" s="201" t="s">
        <v>654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216" t="s">
        <v>655</v>
      </c>
      <c r="Y3" s="216"/>
      <c r="Z3" s="216"/>
      <c r="AA3" s="216"/>
      <c r="AB3" s="216"/>
      <c r="AC3" s="217"/>
      <c r="AD3" s="568" t="s">
        <v>1486</v>
      </c>
      <c r="AE3" s="544"/>
      <c r="AF3" s="544"/>
      <c r="AG3" s="544"/>
      <c r="AH3" s="544"/>
      <c r="AI3" s="87"/>
    </row>
    <row r="4" spans="2:35" ht="15.75" customHeight="1">
      <c r="B4" s="535" t="s">
        <v>656</v>
      </c>
      <c r="C4" s="536"/>
      <c r="F4" s="545"/>
      <c r="G4" s="546"/>
      <c r="H4" s="546"/>
      <c r="I4" s="529"/>
      <c r="J4" s="560" t="s">
        <v>657</v>
      </c>
      <c r="K4" s="530"/>
      <c r="L4" s="530"/>
      <c r="M4" s="531"/>
      <c r="N4" s="560" t="s">
        <v>658</v>
      </c>
      <c r="O4" s="561"/>
      <c r="P4" s="69" t="s">
        <v>659</v>
      </c>
      <c r="Q4" s="532" t="s">
        <v>1160</v>
      </c>
      <c r="R4" s="533"/>
      <c r="S4" s="533"/>
      <c r="T4" s="533"/>
      <c r="U4" s="534"/>
      <c r="V4" s="547" t="s">
        <v>660</v>
      </c>
      <c r="W4" s="548"/>
      <c r="X4" s="560" t="s">
        <v>650</v>
      </c>
      <c r="Y4" s="549"/>
      <c r="Z4" s="549"/>
      <c r="AA4" s="549"/>
      <c r="AB4" s="549"/>
      <c r="AC4" s="561"/>
      <c r="AD4" s="545"/>
      <c r="AE4" s="546"/>
      <c r="AF4" s="546"/>
      <c r="AG4" s="546"/>
      <c r="AH4" s="546"/>
      <c r="AI4" s="90" t="s">
        <v>661</v>
      </c>
    </row>
    <row r="5" spans="2:35" ht="15.75" customHeight="1">
      <c r="B5" s="536"/>
      <c r="C5" s="536"/>
      <c r="F5" s="552" t="s">
        <v>662</v>
      </c>
      <c r="G5" s="69"/>
      <c r="H5" s="70" t="s">
        <v>663</v>
      </c>
      <c r="I5" s="71"/>
      <c r="J5" s="552" t="s">
        <v>662</v>
      </c>
      <c r="K5" s="69"/>
      <c r="L5" s="70" t="s">
        <v>663</v>
      </c>
      <c r="M5" s="71"/>
      <c r="N5" s="552" t="s">
        <v>662</v>
      </c>
      <c r="O5" s="552" t="s">
        <v>664</v>
      </c>
      <c r="P5" s="69" t="s">
        <v>177</v>
      </c>
      <c r="Q5" s="285" t="s">
        <v>178</v>
      </c>
      <c r="R5" s="547" t="s">
        <v>1158</v>
      </c>
      <c r="S5" s="548"/>
      <c r="T5" s="560" t="s">
        <v>1159</v>
      </c>
      <c r="U5" s="561"/>
      <c r="V5" s="552" t="s">
        <v>662</v>
      </c>
      <c r="W5" s="552" t="s">
        <v>664</v>
      </c>
      <c r="X5" s="564" t="s">
        <v>662</v>
      </c>
      <c r="Y5" s="218"/>
      <c r="Z5" s="218"/>
      <c r="AA5" s="218"/>
      <c r="AB5" s="218"/>
      <c r="AC5" s="219"/>
      <c r="AD5" s="552" t="s">
        <v>662</v>
      </c>
      <c r="AE5" s="69"/>
      <c r="AF5" s="70" t="s">
        <v>1478</v>
      </c>
      <c r="AG5" s="70"/>
      <c r="AH5" s="555" t="s">
        <v>649</v>
      </c>
      <c r="AI5" s="90" t="s">
        <v>665</v>
      </c>
    </row>
    <row r="6" spans="1:35" ht="39.75" customHeight="1">
      <c r="A6" s="65"/>
      <c r="B6" s="66"/>
      <c r="C6" s="75"/>
      <c r="D6" s="67"/>
      <c r="E6" s="67"/>
      <c r="F6" s="554"/>
      <c r="G6" s="72" t="s">
        <v>666</v>
      </c>
      <c r="H6" s="72" t="s">
        <v>667</v>
      </c>
      <c r="I6" s="72" t="s">
        <v>668</v>
      </c>
      <c r="J6" s="554"/>
      <c r="K6" s="72" t="s">
        <v>666</v>
      </c>
      <c r="L6" s="72" t="s">
        <v>667</v>
      </c>
      <c r="M6" s="72" t="s">
        <v>668</v>
      </c>
      <c r="N6" s="553"/>
      <c r="O6" s="553"/>
      <c r="P6" s="220" t="s">
        <v>662</v>
      </c>
      <c r="Q6" s="220" t="s">
        <v>664</v>
      </c>
      <c r="R6" s="220" t="s">
        <v>662</v>
      </c>
      <c r="S6" s="220" t="s">
        <v>664</v>
      </c>
      <c r="T6" s="220" t="s">
        <v>662</v>
      </c>
      <c r="U6" s="220" t="s">
        <v>664</v>
      </c>
      <c r="V6" s="562"/>
      <c r="W6" s="563"/>
      <c r="X6" s="565"/>
      <c r="Y6" s="223" t="s">
        <v>669</v>
      </c>
      <c r="Z6" s="199" t="s">
        <v>1179</v>
      </c>
      <c r="AA6" s="223" t="s">
        <v>1158</v>
      </c>
      <c r="AB6" s="223" t="s">
        <v>1161</v>
      </c>
      <c r="AC6" s="223" t="s">
        <v>670</v>
      </c>
      <c r="AD6" s="554"/>
      <c r="AE6" s="72" t="s">
        <v>666</v>
      </c>
      <c r="AF6" s="72" t="s">
        <v>667</v>
      </c>
      <c r="AG6" s="86" t="s">
        <v>668</v>
      </c>
      <c r="AH6" s="556"/>
      <c r="AI6" s="89"/>
    </row>
    <row r="7" spans="6:35" ht="6.75" customHeight="1">
      <c r="F7" s="77"/>
      <c r="G7" s="58"/>
      <c r="H7" s="58"/>
      <c r="I7" s="58"/>
      <c r="J7" s="78"/>
      <c r="K7" s="58"/>
      <c r="L7" s="58"/>
      <c r="M7" s="58"/>
      <c r="O7" s="79"/>
      <c r="P7" s="56"/>
      <c r="Q7" s="56"/>
      <c r="R7" s="56"/>
      <c r="S7" s="56"/>
      <c r="T7" s="56"/>
      <c r="U7" s="56"/>
      <c r="W7" s="79"/>
      <c r="X7" s="79"/>
      <c r="Y7" s="79"/>
      <c r="Z7" s="79"/>
      <c r="AA7" s="79"/>
      <c r="AB7" s="79"/>
      <c r="AC7" s="79"/>
      <c r="AD7" s="78"/>
      <c r="AE7" s="58"/>
      <c r="AF7" s="58"/>
      <c r="AG7" s="58"/>
      <c r="AH7" s="58"/>
      <c r="AI7" s="287"/>
    </row>
    <row r="8" spans="1:35" s="59" customFormat="1" ht="13.5" customHeight="1">
      <c r="A8" s="80" t="s">
        <v>1180</v>
      </c>
      <c r="B8" s="538" t="s">
        <v>671</v>
      </c>
      <c r="C8" s="539"/>
      <c r="D8" s="83"/>
      <c r="E8" s="83"/>
      <c r="F8" s="296">
        <f>+J8+AD8</f>
        <v>15162</v>
      </c>
      <c r="G8" s="297">
        <f>+K8+AE8</f>
        <v>131904</v>
      </c>
      <c r="H8" s="297">
        <f>+L8+AF8</f>
        <v>69992</v>
      </c>
      <c r="I8" s="297">
        <f>+M8+AG8</f>
        <v>61912</v>
      </c>
      <c r="J8" s="297">
        <f>+N8+P8+R8+T8+V8</f>
        <v>14764</v>
      </c>
      <c r="K8" s="297">
        <f>+O8+Q8+S8+U8+W8</f>
        <v>119714</v>
      </c>
      <c r="L8" s="297">
        <f>L10</f>
        <v>61465</v>
      </c>
      <c r="M8" s="297">
        <f>M10</f>
        <v>58249</v>
      </c>
      <c r="N8" s="297">
        <f aca="true" t="shared" si="0" ref="N8:AC8">+N10</f>
        <v>7025</v>
      </c>
      <c r="O8" s="297">
        <f t="shared" si="0"/>
        <v>17768</v>
      </c>
      <c r="P8" s="297">
        <f t="shared" si="0"/>
        <v>6645</v>
      </c>
      <c r="Q8" s="297">
        <f t="shared" si="0"/>
        <v>82052</v>
      </c>
      <c r="R8" s="297">
        <f t="shared" si="0"/>
        <v>78</v>
      </c>
      <c r="S8" s="297">
        <f t="shared" si="0"/>
        <v>2114</v>
      </c>
      <c r="T8" s="297">
        <f t="shared" si="0"/>
        <v>876</v>
      </c>
      <c r="U8" s="297">
        <f t="shared" si="0"/>
        <v>17413</v>
      </c>
      <c r="V8" s="297">
        <f t="shared" si="0"/>
        <v>140</v>
      </c>
      <c r="W8" s="297">
        <f t="shared" si="0"/>
        <v>367</v>
      </c>
      <c r="X8" s="297">
        <f t="shared" si="0"/>
        <v>9</v>
      </c>
      <c r="Y8" s="297">
        <f t="shared" si="0"/>
        <v>0</v>
      </c>
      <c r="Z8" s="297">
        <f t="shared" si="0"/>
        <v>7</v>
      </c>
      <c r="AA8" s="297">
        <f t="shared" si="0"/>
        <v>0</v>
      </c>
      <c r="AB8" s="297">
        <f t="shared" si="0"/>
        <v>2</v>
      </c>
      <c r="AC8" s="297">
        <f t="shared" si="0"/>
        <v>0</v>
      </c>
      <c r="AD8" s="297">
        <f>+AD10+92</f>
        <v>398</v>
      </c>
      <c r="AE8" s="297">
        <f>+AE10+5727</f>
        <v>12190</v>
      </c>
      <c r="AF8" s="297">
        <f>+AF10+4889</f>
        <v>8527</v>
      </c>
      <c r="AG8" s="297">
        <f>+AG10+838</f>
        <v>3663</v>
      </c>
      <c r="AH8" s="297">
        <f>+AH10+0</f>
        <v>43</v>
      </c>
      <c r="AI8" s="88" t="s">
        <v>1181</v>
      </c>
    </row>
    <row r="9" spans="1:35" s="59" customFormat="1" ht="6.75" customHeight="1">
      <c r="A9" s="80"/>
      <c r="B9" s="82"/>
      <c r="C9" s="50"/>
      <c r="D9" s="83"/>
      <c r="E9" s="83"/>
      <c r="F9" s="296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88"/>
    </row>
    <row r="10" spans="1:35" s="59" customFormat="1" ht="13.5" customHeight="1">
      <c r="A10" s="80" t="s">
        <v>1182</v>
      </c>
      <c r="B10" s="538" t="s">
        <v>570</v>
      </c>
      <c r="C10" s="539"/>
      <c r="D10" s="83"/>
      <c r="E10" s="83"/>
      <c r="F10" s="296">
        <f>+F12+F16+F20+F25+F29+F35+F73+F80+F88+F99+F116+F127+F139+F145+F151+F156+F161</f>
        <v>15070</v>
      </c>
      <c r="G10" s="297">
        <f aca="true" t="shared" si="1" ref="G10:AH10">+G12+G16+G20+G25+G29+G35+G73+G80+G88+G99+G116+G127+G139+G145+G151+G156+G161</f>
        <v>126177</v>
      </c>
      <c r="H10" s="297">
        <f t="shared" si="1"/>
        <v>65103</v>
      </c>
      <c r="I10" s="297">
        <f t="shared" si="1"/>
        <v>61074</v>
      </c>
      <c r="J10" s="297">
        <f t="shared" si="1"/>
        <v>14764</v>
      </c>
      <c r="K10" s="297">
        <f t="shared" si="1"/>
        <v>119714</v>
      </c>
      <c r="L10" s="297">
        <f t="shared" si="1"/>
        <v>61465</v>
      </c>
      <c r="M10" s="297">
        <f t="shared" si="1"/>
        <v>58249</v>
      </c>
      <c r="N10" s="297">
        <f t="shared" si="1"/>
        <v>7025</v>
      </c>
      <c r="O10" s="297">
        <f t="shared" si="1"/>
        <v>17768</v>
      </c>
      <c r="P10" s="297">
        <f t="shared" si="1"/>
        <v>6645</v>
      </c>
      <c r="Q10" s="297">
        <f t="shared" si="1"/>
        <v>82052</v>
      </c>
      <c r="R10" s="297">
        <f t="shared" si="1"/>
        <v>78</v>
      </c>
      <c r="S10" s="297">
        <f t="shared" si="1"/>
        <v>2114</v>
      </c>
      <c r="T10" s="297">
        <f t="shared" si="1"/>
        <v>876</v>
      </c>
      <c r="U10" s="297">
        <f t="shared" si="1"/>
        <v>17413</v>
      </c>
      <c r="V10" s="297">
        <f t="shared" si="1"/>
        <v>140</v>
      </c>
      <c r="W10" s="297">
        <f t="shared" si="1"/>
        <v>367</v>
      </c>
      <c r="X10" s="297">
        <f t="shared" si="1"/>
        <v>9</v>
      </c>
      <c r="Y10" s="297">
        <f t="shared" si="1"/>
        <v>0</v>
      </c>
      <c r="Z10" s="297">
        <f t="shared" si="1"/>
        <v>7</v>
      </c>
      <c r="AA10" s="297">
        <f t="shared" si="1"/>
        <v>0</v>
      </c>
      <c r="AB10" s="297">
        <f t="shared" si="1"/>
        <v>2</v>
      </c>
      <c r="AC10" s="297">
        <f t="shared" si="1"/>
        <v>0</v>
      </c>
      <c r="AD10" s="297">
        <f t="shared" si="1"/>
        <v>306</v>
      </c>
      <c r="AE10" s="297">
        <f t="shared" si="1"/>
        <v>6463</v>
      </c>
      <c r="AF10" s="297">
        <f t="shared" si="1"/>
        <v>3638</v>
      </c>
      <c r="AG10" s="297">
        <f t="shared" si="1"/>
        <v>2825</v>
      </c>
      <c r="AH10" s="297">
        <f t="shared" si="1"/>
        <v>43</v>
      </c>
      <c r="AI10" s="88" t="s">
        <v>1182</v>
      </c>
    </row>
    <row r="11" spans="1:35" s="59" customFormat="1" ht="6.75" customHeight="1">
      <c r="A11" s="80"/>
      <c r="B11" s="82"/>
      <c r="C11" s="50"/>
      <c r="D11" s="83"/>
      <c r="E11" s="83"/>
      <c r="F11" s="296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88"/>
    </row>
    <row r="12" spans="1:35" s="59" customFormat="1" ht="13.5" customHeight="1">
      <c r="A12" s="80" t="s">
        <v>673</v>
      </c>
      <c r="B12" s="538" t="s">
        <v>674</v>
      </c>
      <c r="C12" s="539"/>
      <c r="D12" s="83"/>
      <c r="E12" s="83"/>
      <c r="F12" s="296">
        <f aca="true" t="shared" si="2" ref="F12:AH12">+F14</f>
        <v>8</v>
      </c>
      <c r="G12" s="297">
        <f t="shared" si="2"/>
        <v>107</v>
      </c>
      <c r="H12" s="297">
        <f t="shared" si="2"/>
        <v>92</v>
      </c>
      <c r="I12" s="297">
        <f t="shared" si="2"/>
        <v>15</v>
      </c>
      <c r="J12" s="297">
        <f t="shared" si="2"/>
        <v>8</v>
      </c>
      <c r="K12" s="297">
        <f t="shared" si="2"/>
        <v>107</v>
      </c>
      <c r="L12" s="297">
        <f t="shared" si="2"/>
        <v>92</v>
      </c>
      <c r="M12" s="297">
        <f t="shared" si="2"/>
        <v>15</v>
      </c>
      <c r="N12" s="297">
        <f t="shared" si="2"/>
        <v>0</v>
      </c>
      <c r="O12" s="297">
        <f t="shared" si="2"/>
        <v>0</v>
      </c>
      <c r="P12" s="297">
        <f t="shared" si="2"/>
        <v>7</v>
      </c>
      <c r="Q12" s="297">
        <f t="shared" si="2"/>
        <v>107</v>
      </c>
      <c r="R12" s="297">
        <f t="shared" si="2"/>
        <v>0</v>
      </c>
      <c r="S12" s="297">
        <f t="shared" si="2"/>
        <v>0</v>
      </c>
      <c r="T12" s="297">
        <f t="shared" si="2"/>
        <v>1</v>
      </c>
      <c r="U12" s="297">
        <f t="shared" si="2"/>
        <v>0</v>
      </c>
      <c r="V12" s="297">
        <f t="shared" si="2"/>
        <v>0</v>
      </c>
      <c r="W12" s="297">
        <f t="shared" si="2"/>
        <v>0</v>
      </c>
      <c r="X12" s="297">
        <f t="shared" si="2"/>
        <v>1</v>
      </c>
      <c r="Y12" s="297">
        <f t="shared" si="2"/>
        <v>0</v>
      </c>
      <c r="Z12" s="297">
        <f t="shared" si="2"/>
        <v>0</v>
      </c>
      <c r="AA12" s="297">
        <f t="shared" si="2"/>
        <v>0</v>
      </c>
      <c r="AB12" s="297">
        <f t="shared" si="2"/>
        <v>1</v>
      </c>
      <c r="AC12" s="297">
        <f t="shared" si="2"/>
        <v>0</v>
      </c>
      <c r="AD12" s="297">
        <f t="shared" si="2"/>
        <v>0</v>
      </c>
      <c r="AE12" s="297">
        <f t="shared" si="2"/>
        <v>0</v>
      </c>
      <c r="AF12" s="297">
        <f t="shared" si="2"/>
        <v>0</v>
      </c>
      <c r="AG12" s="297">
        <f t="shared" si="2"/>
        <v>0</v>
      </c>
      <c r="AH12" s="297">
        <f t="shared" si="2"/>
        <v>0</v>
      </c>
      <c r="AI12" s="288" t="s">
        <v>1466</v>
      </c>
    </row>
    <row r="13" spans="1:35" s="59" customFormat="1" ht="6.75" customHeight="1">
      <c r="A13" s="80"/>
      <c r="B13" s="82"/>
      <c r="C13" s="50"/>
      <c r="D13" s="83"/>
      <c r="E13" s="83"/>
      <c r="F13" s="296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88"/>
    </row>
    <row r="14" spans="1:35" s="60" customFormat="1" ht="13.5" customHeight="1">
      <c r="A14" s="53"/>
      <c r="B14" s="54" t="s">
        <v>1467</v>
      </c>
      <c r="C14" s="73" t="s">
        <v>674</v>
      </c>
      <c r="D14" s="51"/>
      <c r="E14" s="51"/>
      <c r="F14" s="298">
        <f>+J14+AD14</f>
        <v>8</v>
      </c>
      <c r="G14" s="299">
        <f>+K14+AE14</f>
        <v>107</v>
      </c>
      <c r="H14" s="299">
        <f>+L14+AF14</f>
        <v>92</v>
      </c>
      <c r="I14" s="299">
        <f>+M14+AG14</f>
        <v>15</v>
      </c>
      <c r="J14" s="297">
        <f>+N14+P14+R14+T14+V14</f>
        <v>8</v>
      </c>
      <c r="K14" s="299">
        <f>+O14+Q14+S14+W14+U14</f>
        <v>107</v>
      </c>
      <c r="L14" s="299">
        <v>92</v>
      </c>
      <c r="M14" s="299">
        <v>15</v>
      </c>
      <c r="N14" s="299">
        <v>0</v>
      </c>
      <c r="O14" s="299">
        <v>0</v>
      </c>
      <c r="P14" s="299">
        <v>7</v>
      </c>
      <c r="Q14" s="299">
        <v>107</v>
      </c>
      <c r="R14" s="299">
        <v>0</v>
      </c>
      <c r="S14" s="299">
        <v>0</v>
      </c>
      <c r="T14" s="299">
        <v>1</v>
      </c>
      <c r="U14" s="299">
        <v>0</v>
      </c>
      <c r="V14" s="299">
        <v>0</v>
      </c>
      <c r="W14" s="299">
        <v>0</v>
      </c>
      <c r="X14" s="299">
        <f>SUM(Y14:AC14)</f>
        <v>1</v>
      </c>
      <c r="Y14" s="299">
        <v>0</v>
      </c>
      <c r="Z14" s="299">
        <v>0</v>
      </c>
      <c r="AA14" s="299">
        <v>0</v>
      </c>
      <c r="AB14" s="299">
        <v>1</v>
      </c>
      <c r="AC14" s="299">
        <v>0</v>
      </c>
      <c r="AD14" s="299">
        <v>0</v>
      </c>
      <c r="AE14" s="299">
        <f>+AF14+AG14</f>
        <v>0</v>
      </c>
      <c r="AF14" s="299">
        <v>0</v>
      </c>
      <c r="AG14" s="299">
        <v>0</v>
      </c>
      <c r="AH14" s="299">
        <v>0</v>
      </c>
      <c r="AI14" s="289" t="s">
        <v>1467</v>
      </c>
    </row>
    <row r="15" spans="1:35" s="60" customFormat="1" ht="6.75" customHeight="1">
      <c r="A15" s="53"/>
      <c r="B15" s="54"/>
      <c r="C15" s="73"/>
      <c r="D15" s="51"/>
      <c r="E15" s="51"/>
      <c r="F15" s="298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89"/>
    </row>
    <row r="16" spans="1:35" s="59" customFormat="1" ht="13.5" customHeight="1">
      <c r="A16" s="80" t="s">
        <v>1468</v>
      </c>
      <c r="B16" s="538" t="s">
        <v>675</v>
      </c>
      <c r="C16" s="539"/>
      <c r="D16" s="83"/>
      <c r="E16" s="83"/>
      <c r="F16" s="296">
        <f aca="true" t="shared" si="3" ref="F16:AH16">+F18</f>
        <v>9</v>
      </c>
      <c r="G16" s="297">
        <f t="shared" si="3"/>
        <v>141</v>
      </c>
      <c r="H16" s="297">
        <f t="shared" si="3"/>
        <v>124</v>
      </c>
      <c r="I16" s="297">
        <f t="shared" si="3"/>
        <v>17</v>
      </c>
      <c r="J16" s="297">
        <f t="shared" si="3"/>
        <v>6</v>
      </c>
      <c r="K16" s="297">
        <f t="shared" si="3"/>
        <v>83</v>
      </c>
      <c r="L16" s="297">
        <f t="shared" si="3"/>
        <v>74</v>
      </c>
      <c r="M16" s="297">
        <f t="shared" si="3"/>
        <v>9</v>
      </c>
      <c r="N16" s="297">
        <f t="shared" si="3"/>
        <v>0</v>
      </c>
      <c r="O16" s="297">
        <f t="shared" si="3"/>
        <v>0</v>
      </c>
      <c r="P16" s="297">
        <f t="shared" si="3"/>
        <v>3</v>
      </c>
      <c r="Q16" s="297">
        <f t="shared" si="3"/>
        <v>20</v>
      </c>
      <c r="R16" s="297">
        <f t="shared" si="3"/>
        <v>0</v>
      </c>
      <c r="S16" s="297">
        <f t="shared" si="3"/>
        <v>0</v>
      </c>
      <c r="T16" s="297">
        <f t="shared" si="3"/>
        <v>3</v>
      </c>
      <c r="U16" s="297">
        <f t="shared" si="3"/>
        <v>63</v>
      </c>
      <c r="V16" s="297">
        <f t="shared" si="3"/>
        <v>0</v>
      </c>
      <c r="W16" s="297">
        <f t="shared" si="3"/>
        <v>0</v>
      </c>
      <c r="X16" s="297">
        <f t="shared" si="3"/>
        <v>0</v>
      </c>
      <c r="Y16" s="297">
        <f t="shared" si="3"/>
        <v>0</v>
      </c>
      <c r="Z16" s="297">
        <f t="shared" si="3"/>
        <v>0</v>
      </c>
      <c r="AA16" s="297">
        <f t="shared" si="3"/>
        <v>0</v>
      </c>
      <c r="AB16" s="297">
        <f t="shared" si="3"/>
        <v>0</v>
      </c>
      <c r="AC16" s="297">
        <f t="shared" si="3"/>
        <v>0</v>
      </c>
      <c r="AD16" s="297">
        <f t="shared" si="3"/>
        <v>3</v>
      </c>
      <c r="AE16" s="297">
        <f t="shared" si="3"/>
        <v>58</v>
      </c>
      <c r="AF16" s="297">
        <f t="shared" si="3"/>
        <v>50</v>
      </c>
      <c r="AG16" s="297">
        <f t="shared" si="3"/>
        <v>8</v>
      </c>
      <c r="AH16" s="297">
        <f t="shared" si="3"/>
        <v>0</v>
      </c>
      <c r="AI16" s="288" t="s">
        <v>1468</v>
      </c>
    </row>
    <row r="17" spans="1:35" s="59" customFormat="1" ht="6.75" customHeight="1">
      <c r="A17" s="80"/>
      <c r="B17" s="82"/>
      <c r="C17" s="50"/>
      <c r="D17" s="83"/>
      <c r="E17" s="83"/>
      <c r="F17" s="296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88"/>
    </row>
    <row r="18" spans="1:35" s="60" customFormat="1" ht="13.5" customHeight="1">
      <c r="A18" s="53"/>
      <c r="B18" s="54" t="s">
        <v>1469</v>
      </c>
      <c r="C18" s="73" t="s">
        <v>675</v>
      </c>
      <c r="D18" s="51"/>
      <c r="E18" s="51"/>
      <c r="F18" s="298">
        <f>+J18+AD18</f>
        <v>9</v>
      </c>
      <c r="G18" s="299">
        <f>+K18+AE18</f>
        <v>141</v>
      </c>
      <c r="H18" s="299">
        <f>+L18+AF18</f>
        <v>124</v>
      </c>
      <c r="I18" s="299">
        <f>+M18+AG18</f>
        <v>17</v>
      </c>
      <c r="J18" s="297">
        <f>+N18+P18+R18+T18+V18</f>
        <v>6</v>
      </c>
      <c r="K18" s="299">
        <f>+O18+Q18+S18+W18+U18</f>
        <v>83</v>
      </c>
      <c r="L18" s="299">
        <v>74</v>
      </c>
      <c r="M18" s="299">
        <v>9</v>
      </c>
      <c r="N18" s="299">
        <v>0</v>
      </c>
      <c r="O18" s="299">
        <v>0</v>
      </c>
      <c r="P18" s="299">
        <v>3</v>
      </c>
      <c r="Q18" s="299">
        <v>20</v>
      </c>
      <c r="R18" s="299">
        <v>0</v>
      </c>
      <c r="S18" s="299">
        <v>0</v>
      </c>
      <c r="T18" s="299">
        <v>3</v>
      </c>
      <c r="U18" s="299">
        <v>63</v>
      </c>
      <c r="V18" s="299">
        <v>0</v>
      </c>
      <c r="W18" s="299">
        <v>0</v>
      </c>
      <c r="X18" s="299">
        <f>SUM(Y18:AC18)</f>
        <v>0</v>
      </c>
      <c r="Y18" s="299">
        <v>0</v>
      </c>
      <c r="Z18" s="299">
        <v>0</v>
      </c>
      <c r="AA18" s="299">
        <v>0</v>
      </c>
      <c r="AB18" s="299">
        <v>0</v>
      </c>
      <c r="AC18" s="299">
        <v>0</v>
      </c>
      <c r="AD18" s="299">
        <v>3</v>
      </c>
      <c r="AE18" s="299">
        <f>+AF18+AG18</f>
        <v>58</v>
      </c>
      <c r="AF18" s="299">
        <v>50</v>
      </c>
      <c r="AG18" s="299">
        <v>8</v>
      </c>
      <c r="AH18" s="299">
        <v>0</v>
      </c>
      <c r="AI18" s="289" t="s">
        <v>1469</v>
      </c>
    </row>
    <row r="19" spans="1:35" s="60" customFormat="1" ht="6.75" customHeight="1">
      <c r="A19" s="53"/>
      <c r="B19" s="54"/>
      <c r="C19" s="73"/>
      <c r="D19" s="51"/>
      <c r="E19" s="51"/>
      <c r="F19" s="298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89"/>
    </row>
    <row r="20" spans="1:35" s="59" customFormat="1" ht="13.5" customHeight="1">
      <c r="A20" s="80" t="s">
        <v>1470</v>
      </c>
      <c r="B20" s="538" t="s">
        <v>676</v>
      </c>
      <c r="C20" s="539"/>
      <c r="D20" s="83"/>
      <c r="E20" s="83"/>
      <c r="F20" s="296">
        <f aca="true" t="shared" si="4" ref="F20:AC20">F22+F23</f>
        <v>5</v>
      </c>
      <c r="G20" s="297">
        <f t="shared" si="4"/>
        <v>47</v>
      </c>
      <c r="H20" s="297">
        <f t="shared" si="4"/>
        <v>42</v>
      </c>
      <c r="I20" s="297">
        <f t="shared" si="4"/>
        <v>5</v>
      </c>
      <c r="J20" s="297">
        <f t="shared" si="4"/>
        <v>4</v>
      </c>
      <c r="K20" s="297">
        <f t="shared" si="4"/>
        <v>43</v>
      </c>
      <c r="L20" s="297">
        <f t="shared" si="4"/>
        <v>41</v>
      </c>
      <c r="M20" s="297">
        <f t="shared" si="4"/>
        <v>2</v>
      </c>
      <c r="N20" s="297">
        <f t="shared" si="4"/>
        <v>0</v>
      </c>
      <c r="O20" s="297">
        <f t="shared" si="4"/>
        <v>0</v>
      </c>
      <c r="P20" s="297">
        <f t="shared" si="4"/>
        <v>3</v>
      </c>
      <c r="Q20" s="297">
        <f t="shared" si="4"/>
        <v>40</v>
      </c>
      <c r="R20" s="297">
        <f t="shared" si="4"/>
        <v>0</v>
      </c>
      <c r="S20" s="297">
        <f t="shared" si="4"/>
        <v>0</v>
      </c>
      <c r="T20" s="297">
        <f t="shared" si="4"/>
        <v>1</v>
      </c>
      <c r="U20" s="297">
        <f t="shared" si="4"/>
        <v>3</v>
      </c>
      <c r="V20" s="297">
        <f t="shared" si="4"/>
        <v>0</v>
      </c>
      <c r="W20" s="297">
        <f t="shared" si="4"/>
        <v>0</v>
      </c>
      <c r="X20" s="297">
        <f t="shared" si="4"/>
        <v>0</v>
      </c>
      <c r="Y20" s="297">
        <f t="shared" si="4"/>
        <v>0</v>
      </c>
      <c r="Z20" s="297">
        <f t="shared" si="4"/>
        <v>0</v>
      </c>
      <c r="AA20" s="297">
        <f t="shared" si="4"/>
        <v>0</v>
      </c>
      <c r="AB20" s="297">
        <f t="shared" si="4"/>
        <v>0</v>
      </c>
      <c r="AC20" s="297">
        <f t="shared" si="4"/>
        <v>0</v>
      </c>
      <c r="AD20" s="297">
        <f>SUM(AD22:AD23)</f>
        <v>1</v>
      </c>
      <c r="AE20" s="297">
        <f>SUM(AE22:AE23)</f>
        <v>4</v>
      </c>
      <c r="AF20" s="297">
        <f>SUM(AF22:AF23)</f>
        <v>1</v>
      </c>
      <c r="AG20" s="297">
        <f>SUM(AG22:AG23)</f>
        <v>3</v>
      </c>
      <c r="AH20" s="297">
        <f>SUM(AH22:AH23)</f>
        <v>0</v>
      </c>
      <c r="AI20" s="288" t="s">
        <v>1470</v>
      </c>
    </row>
    <row r="21" spans="1:35" s="59" customFormat="1" ht="6.75" customHeight="1">
      <c r="A21" s="80"/>
      <c r="B21" s="82"/>
      <c r="C21" s="50"/>
      <c r="D21" s="83"/>
      <c r="E21" s="83"/>
      <c r="F21" s="296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88"/>
    </row>
    <row r="22" spans="1:35" s="60" customFormat="1" ht="13.5" customHeight="1">
      <c r="A22" s="53"/>
      <c r="B22" s="54" t="s">
        <v>1471</v>
      </c>
      <c r="C22" s="73" t="s">
        <v>676</v>
      </c>
      <c r="D22" s="51"/>
      <c r="E22" s="51"/>
      <c r="F22" s="298">
        <f aca="true" t="shared" si="5" ref="F22:I23">+J22+AD22</f>
        <v>4</v>
      </c>
      <c r="G22" s="299">
        <f t="shared" si="5"/>
        <v>43</v>
      </c>
      <c r="H22" s="299">
        <f t="shared" si="5"/>
        <v>41</v>
      </c>
      <c r="I22" s="299">
        <f t="shared" si="5"/>
        <v>2</v>
      </c>
      <c r="J22" s="297">
        <f>+N22+P22+R22+T22+V22</f>
        <v>4</v>
      </c>
      <c r="K22" s="299">
        <f>+O22+Q22+S22+W22+U22</f>
        <v>43</v>
      </c>
      <c r="L22" s="299">
        <v>41</v>
      </c>
      <c r="M22" s="299">
        <v>2</v>
      </c>
      <c r="N22" s="299">
        <v>0</v>
      </c>
      <c r="O22" s="299">
        <v>0</v>
      </c>
      <c r="P22" s="299">
        <v>3</v>
      </c>
      <c r="Q22" s="299">
        <v>40</v>
      </c>
      <c r="R22" s="299">
        <v>0</v>
      </c>
      <c r="S22" s="299">
        <v>0</v>
      </c>
      <c r="T22" s="299">
        <v>1</v>
      </c>
      <c r="U22" s="299">
        <v>3</v>
      </c>
      <c r="V22" s="299">
        <v>0</v>
      </c>
      <c r="W22" s="299">
        <v>0</v>
      </c>
      <c r="X22" s="299">
        <f>SUM(Y22:AC22)</f>
        <v>0</v>
      </c>
      <c r="Y22" s="299">
        <v>0</v>
      </c>
      <c r="Z22" s="299">
        <v>0</v>
      </c>
      <c r="AA22" s="299">
        <v>0</v>
      </c>
      <c r="AB22" s="299">
        <v>0</v>
      </c>
      <c r="AC22" s="299">
        <v>0</v>
      </c>
      <c r="AD22" s="299">
        <v>0</v>
      </c>
      <c r="AE22" s="299">
        <f>+AF22+AG22</f>
        <v>0</v>
      </c>
      <c r="AF22" s="299">
        <v>0</v>
      </c>
      <c r="AG22" s="299">
        <v>0</v>
      </c>
      <c r="AH22" s="299">
        <v>0</v>
      </c>
      <c r="AI22" s="289" t="s">
        <v>1471</v>
      </c>
    </row>
    <row r="23" spans="1:35" s="60" customFormat="1" ht="13.5" customHeight="1">
      <c r="A23" s="53"/>
      <c r="B23" s="54" t="s">
        <v>1472</v>
      </c>
      <c r="C23" s="73" t="s">
        <v>672</v>
      </c>
      <c r="D23" s="51"/>
      <c r="E23" s="51"/>
      <c r="F23" s="298">
        <f t="shared" si="5"/>
        <v>1</v>
      </c>
      <c r="G23" s="299">
        <f t="shared" si="5"/>
        <v>4</v>
      </c>
      <c r="H23" s="299">
        <f t="shared" si="5"/>
        <v>1</v>
      </c>
      <c r="I23" s="299">
        <f t="shared" si="5"/>
        <v>3</v>
      </c>
      <c r="J23" s="297">
        <f>+N23+P23+R23+T23+V23</f>
        <v>0</v>
      </c>
      <c r="K23" s="299">
        <f>+O23+Q23+S23+W23+U23</f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>
        <v>0</v>
      </c>
      <c r="S23" s="299">
        <v>0</v>
      </c>
      <c r="T23" s="299">
        <v>0</v>
      </c>
      <c r="U23" s="299">
        <v>0</v>
      </c>
      <c r="V23" s="299">
        <v>0</v>
      </c>
      <c r="W23" s="299">
        <v>0</v>
      </c>
      <c r="X23" s="299">
        <f>SUM(Y23:AC23)</f>
        <v>0</v>
      </c>
      <c r="Y23" s="299">
        <v>0</v>
      </c>
      <c r="Z23" s="299">
        <v>0</v>
      </c>
      <c r="AA23" s="299">
        <v>0</v>
      </c>
      <c r="AB23" s="299">
        <v>0</v>
      </c>
      <c r="AC23" s="299">
        <v>0</v>
      </c>
      <c r="AD23" s="299">
        <v>1</v>
      </c>
      <c r="AE23" s="299">
        <f>+AF23+AG23</f>
        <v>4</v>
      </c>
      <c r="AF23" s="299">
        <v>1</v>
      </c>
      <c r="AG23" s="299">
        <v>3</v>
      </c>
      <c r="AH23" s="299">
        <v>0</v>
      </c>
      <c r="AI23" s="289" t="s">
        <v>1183</v>
      </c>
    </row>
    <row r="24" spans="1:35" s="60" customFormat="1" ht="6.75" customHeight="1">
      <c r="A24" s="53"/>
      <c r="B24" s="54"/>
      <c r="C24" s="73"/>
      <c r="D24" s="51"/>
      <c r="E24" s="51"/>
      <c r="F24" s="298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89"/>
    </row>
    <row r="25" spans="1:35" s="59" customFormat="1" ht="13.5" customHeight="1">
      <c r="A25" s="80" t="s">
        <v>1184</v>
      </c>
      <c r="B25" s="514" t="s">
        <v>677</v>
      </c>
      <c r="C25" s="515"/>
      <c r="D25" s="83"/>
      <c r="E25" s="83"/>
      <c r="F25" s="296">
        <f aca="true" t="shared" si="6" ref="F25:AH25">+F27</f>
        <v>8</v>
      </c>
      <c r="G25" s="297">
        <f t="shared" si="6"/>
        <v>58</v>
      </c>
      <c r="H25" s="297">
        <f t="shared" si="6"/>
        <v>43</v>
      </c>
      <c r="I25" s="297">
        <f t="shared" si="6"/>
        <v>15</v>
      </c>
      <c r="J25" s="297">
        <f t="shared" si="6"/>
        <v>8</v>
      </c>
      <c r="K25" s="297">
        <f t="shared" si="6"/>
        <v>58</v>
      </c>
      <c r="L25" s="297">
        <f t="shared" si="6"/>
        <v>43</v>
      </c>
      <c r="M25" s="297">
        <f t="shared" si="6"/>
        <v>15</v>
      </c>
      <c r="N25" s="297">
        <f t="shared" si="6"/>
        <v>0</v>
      </c>
      <c r="O25" s="297">
        <f t="shared" si="6"/>
        <v>0</v>
      </c>
      <c r="P25" s="297">
        <f t="shared" si="6"/>
        <v>7</v>
      </c>
      <c r="Q25" s="297">
        <f t="shared" si="6"/>
        <v>56</v>
      </c>
      <c r="R25" s="297">
        <f t="shared" si="6"/>
        <v>0</v>
      </c>
      <c r="S25" s="297">
        <f t="shared" si="6"/>
        <v>0</v>
      </c>
      <c r="T25" s="297">
        <f t="shared" si="6"/>
        <v>1</v>
      </c>
      <c r="U25" s="297">
        <f t="shared" si="6"/>
        <v>2</v>
      </c>
      <c r="V25" s="297">
        <f t="shared" si="6"/>
        <v>0</v>
      </c>
      <c r="W25" s="297">
        <f t="shared" si="6"/>
        <v>0</v>
      </c>
      <c r="X25" s="297">
        <f t="shared" si="6"/>
        <v>0</v>
      </c>
      <c r="Y25" s="297">
        <f t="shared" si="6"/>
        <v>0</v>
      </c>
      <c r="Z25" s="297">
        <f t="shared" si="6"/>
        <v>0</v>
      </c>
      <c r="AA25" s="297">
        <f t="shared" si="6"/>
        <v>0</v>
      </c>
      <c r="AB25" s="297">
        <f t="shared" si="6"/>
        <v>0</v>
      </c>
      <c r="AC25" s="297">
        <f t="shared" si="6"/>
        <v>0</v>
      </c>
      <c r="AD25" s="297">
        <f t="shared" si="6"/>
        <v>0</v>
      </c>
      <c r="AE25" s="297">
        <f t="shared" si="6"/>
        <v>0</v>
      </c>
      <c r="AF25" s="297">
        <f t="shared" si="6"/>
        <v>0</v>
      </c>
      <c r="AG25" s="297">
        <f t="shared" si="6"/>
        <v>0</v>
      </c>
      <c r="AH25" s="297">
        <f t="shared" si="6"/>
        <v>0</v>
      </c>
      <c r="AI25" s="288" t="s">
        <v>1473</v>
      </c>
    </row>
    <row r="26" spans="1:35" s="59" customFormat="1" ht="6.75" customHeight="1">
      <c r="A26" s="80"/>
      <c r="B26" s="84"/>
      <c r="C26" s="85"/>
      <c r="D26" s="83"/>
      <c r="E26" s="83"/>
      <c r="F26" s="296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88"/>
    </row>
    <row r="27" spans="1:35" s="60" customFormat="1" ht="13.5" customHeight="1">
      <c r="A27" s="53"/>
      <c r="B27" s="54" t="s">
        <v>1474</v>
      </c>
      <c r="C27" s="73" t="s">
        <v>677</v>
      </c>
      <c r="D27" s="51"/>
      <c r="E27" s="51"/>
      <c r="F27" s="298">
        <f>+J27+AD27</f>
        <v>8</v>
      </c>
      <c r="G27" s="299">
        <f>+K27+AE27</f>
        <v>58</v>
      </c>
      <c r="H27" s="299">
        <f>+L27+AF27</f>
        <v>43</v>
      </c>
      <c r="I27" s="299">
        <f>+M27+AG27</f>
        <v>15</v>
      </c>
      <c r="J27" s="297">
        <v>8</v>
      </c>
      <c r="K27" s="299">
        <f>+O27+Q27+S27+W27+U27</f>
        <v>58</v>
      </c>
      <c r="L27" s="299">
        <v>43</v>
      </c>
      <c r="M27" s="299">
        <v>15</v>
      </c>
      <c r="N27" s="299">
        <v>0</v>
      </c>
      <c r="O27" s="299">
        <v>0</v>
      </c>
      <c r="P27" s="299">
        <v>7</v>
      </c>
      <c r="Q27" s="299">
        <v>56</v>
      </c>
      <c r="R27" s="299">
        <v>0</v>
      </c>
      <c r="S27" s="299">
        <v>0</v>
      </c>
      <c r="T27" s="299">
        <v>1</v>
      </c>
      <c r="U27" s="299">
        <v>2</v>
      </c>
      <c r="V27" s="299">
        <v>0</v>
      </c>
      <c r="W27" s="299">
        <v>0</v>
      </c>
      <c r="X27" s="299">
        <f>SUM(Y27:AC27)</f>
        <v>0</v>
      </c>
      <c r="Y27" s="299">
        <v>0</v>
      </c>
      <c r="Z27" s="299">
        <v>0</v>
      </c>
      <c r="AA27" s="299">
        <v>0</v>
      </c>
      <c r="AB27" s="299">
        <v>0</v>
      </c>
      <c r="AC27" s="299">
        <v>0</v>
      </c>
      <c r="AD27" s="299">
        <v>0</v>
      </c>
      <c r="AE27" s="299">
        <f>+AF27+AG27</f>
        <v>0</v>
      </c>
      <c r="AF27" s="299">
        <v>0</v>
      </c>
      <c r="AG27" s="299">
        <v>0</v>
      </c>
      <c r="AH27" s="299">
        <v>0</v>
      </c>
      <c r="AI27" s="289" t="s">
        <v>1474</v>
      </c>
    </row>
    <row r="28" spans="1:35" s="60" customFormat="1" ht="6.75" customHeight="1">
      <c r="A28" s="53"/>
      <c r="B28" s="54"/>
      <c r="C28" s="73"/>
      <c r="D28" s="51"/>
      <c r="E28" s="51"/>
      <c r="F28" s="298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89"/>
    </row>
    <row r="29" spans="1:35" s="59" customFormat="1" ht="13.5" customHeight="1">
      <c r="A29" s="80" t="s">
        <v>1475</v>
      </c>
      <c r="B29" s="538" t="s">
        <v>679</v>
      </c>
      <c r="C29" s="539"/>
      <c r="D29" s="83"/>
      <c r="E29" s="83"/>
      <c r="F29" s="296">
        <f aca="true" t="shared" si="7" ref="F29:AH29">SUM(F31:F33)</f>
        <v>1276</v>
      </c>
      <c r="G29" s="297">
        <f t="shared" si="7"/>
        <v>9631</v>
      </c>
      <c r="H29" s="297">
        <f t="shared" si="7"/>
        <v>8080</v>
      </c>
      <c r="I29" s="297">
        <f t="shared" si="7"/>
        <v>1551</v>
      </c>
      <c r="J29" s="297">
        <f t="shared" si="7"/>
        <v>1276</v>
      </c>
      <c r="K29" s="297">
        <f t="shared" si="7"/>
        <v>9631</v>
      </c>
      <c r="L29" s="297">
        <f t="shared" si="7"/>
        <v>8080</v>
      </c>
      <c r="M29" s="297">
        <f t="shared" si="7"/>
        <v>1551</v>
      </c>
      <c r="N29" s="297">
        <f t="shared" si="7"/>
        <v>346</v>
      </c>
      <c r="O29" s="297">
        <f t="shared" si="7"/>
        <v>963</v>
      </c>
      <c r="P29" s="297">
        <f t="shared" si="7"/>
        <v>928</v>
      </c>
      <c r="Q29" s="297">
        <f t="shared" si="7"/>
        <v>8661</v>
      </c>
      <c r="R29" s="297">
        <f t="shared" si="7"/>
        <v>0</v>
      </c>
      <c r="S29" s="297">
        <f t="shared" si="7"/>
        <v>0</v>
      </c>
      <c r="T29" s="297">
        <f t="shared" si="7"/>
        <v>2</v>
      </c>
      <c r="U29" s="297">
        <f t="shared" si="7"/>
        <v>7</v>
      </c>
      <c r="V29" s="297">
        <f t="shared" si="7"/>
        <v>0</v>
      </c>
      <c r="W29" s="297">
        <f t="shared" si="7"/>
        <v>0</v>
      </c>
      <c r="X29" s="297">
        <f t="shared" si="7"/>
        <v>1</v>
      </c>
      <c r="Y29" s="297">
        <f t="shared" si="7"/>
        <v>0</v>
      </c>
      <c r="Z29" s="297">
        <f t="shared" si="7"/>
        <v>1</v>
      </c>
      <c r="AA29" s="297">
        <f t="shared" si="7"/>
        <v>0</v>
      </c>
      <c r="AB29" s="297">
        <f t="shared" si="7"/>
        <v>0</v>
      </c>
      <c r="AC29" s="297">
        <f t="shared" si="7"/>
        <v>0</v>
      </c>
      <c r="AD29" s="297">
        <f t="shared" si="7"/>
        <v>0</v>
      </c>
      <c r="AE29" s="297">
        <f t="shared" si="7"/>
        <v>0</v>
      </c>
      <c r="AF29" s="297">
        <f t="shared" si="7"/>
        <v>0</v>
      </c>
      <c r="AG29" s="297">
        <f t="shared" si="7"/>
        <v>0</v>
      </c>
      <c r="AH29" s="297">
        <f t="shared" si="7"/>
        <v>0</v>
      </c>
      <c r="AI29" s="288" t="s">
        <v>678</v>
      </c>
    </row>
    <row r="30" spans="1:35" s="59" customFormat="1" ht="6.75" customHeight="1">
      <c r="A30" s="80"/>
      <c r="B30" s="82"/>
      <c r="C30" s="50"/>
      <c r="D30" s="83"/>
      <c r="E30" s="83"/>
      <c r="F30" s="296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88"/>
    </row>
    <row r="31" spans="1:35" s="60" customFormat="1" ht="13.5" customHeight="1">
      <c r="A31" s="53"/>
      <c r="B31" s="54" t="s">
        <v>1185</v>
      </c>
      <c r="C31" s="73" t="s">
        <v>680</v>
      </c>
      <c r="D31" s="51"/>
      <c r="E31" s="51"/>
      <c r="F31" s="298">
        <f aca="true" t="shared" si="8" ref="F31:I33">+J31+AD31</f>
        <v>592</v>
      </c>
      <c r="G31" s="299">
        <f t="shared" si="8"/>
        <v>4976</v>
      </c>
      <c r="H31" s="299">
        <f t="shared" si="8"/>
        <v>4157</v>
      </c>
      <c r="I31" s="299">
        <f t="shared" si="8"/>
        <v>819</v>
      </c>
      <c r="J31" s="297">
        <f>+N31+P31+R31+T31+V31</f>
        <v>592</v>
      </c>
      <c r="K31" s="299">
        <f>+O31+Q31+S31+W31+U31</f>
        <v>4976</v>
      </c>
      <c r="L31" s="299">
        <v>4157</v>
      </c>
      <c r="M31" s="299">
        <v>819</v>
      </c>
      <c r="N31" s="299">
        <v>129</v>
      </c>
      <c r="O31" s="299">
        <v>369</v>
      </c>
      <c r="P31" s="299">
        <v>463</v>
      </c>
      <c r="Q31" s="299">
        <v>4607</v>
      </c>
      <c r="R31" s="299">
        <v>0</v>
      </c>
      <c r="S31" s="299">
        <v>0</v>
      </c>
      <c r="T31" s="299">
        <v>0</v>
      </c>
      <c r="U31" s="299">
        <v>0</v>
      </c>
      <c r="V31" s="299">
        <v>0</v>
      </c>
      <c r="W31" s="299">
        <v>0</v>
      </c>
      <c r="X31" s="299">
        <f>SUM(Y31:AC31)</f>
        <v>1</v>
      </c>
      <c r="Y31" s="299">
        <v>0</v>
      </c>
      <c r="Z31" s="299">
        <v>1</v>
      </c>
      <c r="AA31" s="299">
        <v>0</v>
      </c>
      <c r="AB31" s="299">
        <v>0</v>
      </c>
      <c r="AC31" s="299">
        <v>0</v>
      </c>
      <c r="AD31" s="299">
        <v>0</v>
      </c>
      <c r="AE31" s="299">
        <f>+AF31+AG31</f>
        <v>0</v>
      </c>
      <c r="AF31" s="299">
        <v>0</v>
      </c>
      <c r="AG31" s="299">
        <v>0</v>
      </c>
      <c r="AH31" s="299">
        <v>0</v>
      </c>
      <c r="AI31" s="289" t="s">
        <v>1186</v>
      </c>
    </row>
    <row r="32" spans="1:35" s="60" customFormat="1" ht="13.5" customHeight="1">
      <c r="A32" s="53"/>
      <c r="B32" s="54" t="s">
        <v>1187</v>
      </c>
      <c r="C32" s="543" t="s">
        <v>681</v>
      </c>
      <c r="D32" s="513"/>
      <c r="E32" s="51"/>
      <c r="F32" s="298">
        <f t="shared" si="8"/>
        <v>358</v>
      </c>
      <c r="G32" s="299">
        <f t="shared" si="8"/>
        <v>2516</v>
      </c>
      <c r="H32" s="299">
        <f t="shared" si="8"/>
        <v>2142</v>
      </c>
      <c r="I32" s="299">
        <f t="shared" si="8"/>
        <v>374</v>
      </c>
      <c r="J32" s="297">
        <f>+N32+P32+R32+T32+V32</f>
        <v>358</v>
      </c>
      <c r="K32" s="299">
        <f>+O32+Q32+S32+W32+U32</f>
        <v>2516</v>
      </c>
      <c r="L32" s="299">
        <v>2142</v>
      </c>
      <c r="M32" s="299">
        <v>374</v>
      </c>
      <c r="N32" s="299">
        <v>148</v>
      </c>
      <c r="O32" s="299">
        <v>419</v>
      </c>
      <c r="P32" s="299">
        <v>209</v>
      </c>
      <c r="Q32" s="299">
        <v>2095</v>
      </c>
      <c r="R32" s="299">
        <v>0</v>
      </c>
      <c r="S32" s="299">
        <v>0</v>
      </c>
      <c r="T32" s="299">
        <v>1</v>
      </c>
      <c r="U32" s="299">
        <v>2</v>
      </c>
      <c r="V32" s="299">
        <v>0</v>
      </c>
      <c r="W32" s="299">
        <v>0</v>
      </c>
      <c r="X32" s="299">
        <f>SUM(Y32:AC32)</f>
        <v>0</v>
      </c>
      <c r="Y32" s="299">
        <v>0</v>
      </c>
      <c r="Z32" s="299">
        <v>0</v>
      </c>
      <c r="AA32" s="299">
        <v>0</v>
      </c>
      <c r="AB32" s="299">
        <v>0</v>
      </c>
      <c r="AC32" s="299">
        <v>0</v>
      </c>
      <c r="AD32" s="299">
        <v>0</v>
      </c>
      <c r="AE32" s="299">
        <v>0</v>
      </c>
      <c r="AF32" s="299">
        <v>0</v>
      </c>
      <c r="AG32" s="299">
        <v>0</v>
      </c>
      <c r="AH32" s="299">
        <v>0</v>
      </c>
      <c r="AI32" s="289" t="s">
        <v>1188</v>
      </c>
    </row>
    <row r="33" spans="1:35" s="60" customFormat="1" ht="13.5" customHeight="1">
      <c r="A33" s="53"/>
      <c r="B33" s="54" t="s">
        <v>1189</v>
      </c>
      <c r="C33" s="73" t="s">
        <v>682</v>
      </c>
      <c r="D33" s="51"/>
      <c r="E33" s="51"/>
      <c r="F33" s="298">
        <f t="shared" si="8"/>
        <v>326</v>
      </c>
      <c r="G33" s="299">
        <f t="shared" si="8"/>
        <v>2139</v>
      </c>
      <c r="H33" s="299">
        <f t="shared" si="8"/>
        <v>1781</v>
      </c>
      <c r="I33" s="299">
        <f t="shared" si="8"/>
        <v>358</v>
      </c>
      <c r="J33" s="297">
        <f>+N33+P33+R33+T33+V33</f>
        <v>326</v>
      </c>
      <c r="K33" s="299">
        <f>+O33+Q33+S33+W33+U33</f>
        <v>2139</v>
      </c>
      <c r="L33" s="299">
        <v>1781</v>
      </c>
      <c r="M33" s="299">
        <v>358</v>
      </c>
      <c r="N33" s="299">
        <v>69</v>
      </c>
      <c r="O33" s="299">
        <v>175</v>
      </c>
      <c r="P33" s="299">
        <v>256</v>
      </c>
      <c r="Q33" s="299">
        <v>1959</v>
      </c>
      <c r="R33" s="299">
        <v>0</v>
      </c>
      <c r="S33" s="299">
        <v>0</v>
      </c>
      <c r="T33" s="299">
        <v>1</v>
      </c>
      <c r="U33" s="299">
        <v>5</v>
      </c>
      <c r="V33" s="299">
        <v>0</v>
      </c>
      <c r="W33" s="299">
        <v>0</v>
      </c>
      <c r="X33" s="299">
        <f>SUM(Y33:AC33)</f>
        <v>0</v>
      </c>
      <c r="Y33" s="299">
        <v>0</v>
      </c>
      <c r="Z33" s="299">
        <v>0</v>
      </c>
      <c r="AA33" s="299">
        <v>0</v>
      </c>
      <c r="AB33" s="299">
        <v>0</v>
      </c>
      <c r="AC33" s="299">
        <v>0</v>
      </c>
      <c r="AD33" s="299">
        <v>0</v>
      </c>
      <c r="AE33" s="299">
        <f>+AF33+AG33</f>
        <v>0</v>
      </c>
      <c r="AF33" s="299">
        <v>0</v>
      </c>
      <c r="AG33" s="299">
        <v>0</v>
      </c>
      <c r="AH33" s="299">
        <v>0</v>
      </c>
      <c r="AI33" s="289" t="s">
        <v>1190</v>
      </c>
    </row>
    <row r="34" spans="1:35" s="60" customFormat="1" ht="6.75" customHeight="1">
      <c r="A34" s="53"/>
      <c r="B34" s="54"/>
      <c r="C34" s="73"/>
      <c r="D34" s="51"/>
      <c r="E34" s="51"/>
      <c r="F34" s="298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89"/>
    </row>
    <row r="35" spans="1:35" s="59" customFormat="1" ht="13.5" customHeight="1">
      <c r="A35" s="80" t="s">
        <v>683</v>
      </c>
      <c r="B35" s="538" t="s">
        <v>732</v>
      </c>
      <c r="C35" s="539"/>
      <c r="D35" s="83"/>
      <c r="E35" s="83"/>
      <c r="F35" s="296">
        <f aca="true" t="shared" si="9" ref="F35:AH35">SUM(F37:F64)</f>
        <v>608</v>
      </c>
      <c r="G35" s="297">
        <f t="shared" si="9"/>
        <v>10433</v>
      </c>
      <c r="H35" s="297">
        <f t="shared" si="9"/>
        <v>5392</v>
      </c>
      <c r="I35" s="297">
        <f t="shared" si="9"/>
        <v>5041</v>
      </c>
      <c r="J35" s="297">
        <f t="shared" si="9"/>
        <v>608</v>
      </c>
      <c r="K35" s="297">
        <f t="shared" si="9"/>
        <v>10433</v>
      </c>
      <c r="L35" s="297">
        <f t="shared" si="9"/>
        <v>5392</v>
      </c>
      <c r="M35" s="297">
        <f t="shared" si="9"/>
        <v>5041</v>
      </c>
      <c r="N35" s="297">
        <f t="shared" si="9"/>
        <v>139</v>
      </c>
      <c r="O35" s="297">
        <f t="shared" si="9"/>
        <v>377</v>
      </c>
      <c r="P35" s="297">
        <f t="shared" si="9"/>
        <v>463</v>
      </c>
      <c r="Q35" s="297">
        <f t="shared" si="9"/>
        <v>9929</v>
      </c>
      <c r="R35" s="297">
        <f t="shared" si="9"/>
        <v>0</v>
      </c>
      <c r="S35" s="297">
        <f t="shared" si="9"/>
        <v>0</v>
      </c>
      <c r="T35" s="297">
        <f t="shared" si="9"/>
        <v>6</v>
      </c>
      <c r="U35" s="297">
        <f t="shared" si="9"/>
        <v>127</v>
      </c>
      <c r="V35" s="297">
        <f t="shared" si="9"/>
        <v>0</v>
      </c>
      <c r="W35" s="297">
        <f t="shared" si="9"/>
        <v>0</v>
      </c>
      <c r="X35" s="297">
        <f t="shared" si="9"/>
        <v>0</v>
      </c>
      <c r="Y35" s="297">
        <f t="shared" si="9"/>
        <v>0</v>
      </c>
      <c r="Z35" s="297">
        <f t="shared" si="9"/>
        <v>0</v>
      </c>
      <c r="AA35" s="297">
        <f t="shared" si="9"/>
        <v>0</v>
      </c>
      <c r="AB35" s="297">
        <f t="shared" si="9"/>
        <v>0</v>
      </c>
      <c r="AC35" s="297">
        <f t="shared" si="9"/>
        <v>0</v>
      </c>
      <c r="AD35" s="297">
        <f t="shared" si="9"/>
        <v>0</v>
      </c>
      <c r="AE35" s="297">
        <f t="shared" si="9"/>
        <v>0</v>
      </c>
      <c r="AF35" s="297">
        <f t="shared" si="9"/>
        <v>0</v>
      </c>
      <c r="AG35" s="297">
        <f t="shared" si="9"/>
        <v>0</v>
      </c>
      <c r="AH35" s="297">
        <f t="shared" si="9"/>
        <v>0</v>
      </c>
      <c r="AI35" s="288" t="s">
        <v>733</v>
      </c>
    </row>
    <row r="36" spans="1:35" s="59" customFormat="1" ht="6.75" customHeight="1">
      <c r="A36" s="80"/>
      <c r="B36" s="82"/>
      <c r="C36" s="50"/>
      <c r="D36" s="83"/>
      <c r="E36" s="83"/>
      <c r="F36" s="296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88"/>
    </row>
    <row r="37" spans="1:35" s="60" customFormat="1" ht="13.5" customHeight="1">
      <c r="A37" s="53"/>
      <c r="B37" s="54" t="s">
        <v>1191</v>
      </c>
      <c r="C37" s="73" t="s">
        <v>734</v>
      </c>
      <c r="D37" s="51"/>
      <c r="E37" s="51"/>
      <c r="F37" s="298">
        <f aca="true" t="shared" si="10" ref="F37:I41">+J37+AD37</f>
        <v>211</v>
      </c>
      <c r="G37" s="299">
        <f t="shared" si="10"/>
        <v>5914</v>
      </c>
      <c r="H37" s="299">
        <f t="shared" si="10"/>
        <v>1973</v>
      </c>
      <c r="I37" s="299">
        <f t="shared" si="10"/>
        <v>3941</v>
      </c>
      <c r="J37" s="297">
        <f>+N37+P37+R37+T37+V37</f>
        <v>211</v>
      </c>
      <c r="K37" s="299">
        <f>+O37+Q37+S37+W37+U37</f>
        <v>5914</v>
      </c>
      <c r="L37" s="299">
        <v>1973</v>
      </c>
      <c r="M37" s="299">
        <v>3941</v>
      </c>
      <c r="N37" s="299">
        <v>22</v>
      </c>
      <c r="O37" s="299">
        <v>104</v>
      </c>
      <c r="P37" s="299">
        <v>186</v>
      </c>
      <c r="Q37" s="299">
        <v>5725</v>
      </c>
      <c r="R37" s="299">
        <v>0</v>
      </c>
      <c r="S37" s="299">
        <v>0</v>
      </c>
      <c r="T37" s="299">
        <v>3</v>
      </c>
      <c r="U37" s="299">
        <v>85</v>
      </c>
      <c r="V37" s="299">
        <v>0</v>
      </c>
      <c r="W37" s="299">
        <v>0</v>
      </c>
      <c r="X37" s="299">
        <f>SUM(Y37:AC37)</f>
        <v>0</v>
      </c>
      <c r="Y37" s="299">
        <v>0</v>
      </c>
      <c r="Z37" s="299">
        <v>0</v>
      </c>
      <c r="AA37" s="299">
        <v>0</v>
      </c>
      <c r="AB37" s="299">
        <v>0</v>
      </c>
      <c r="AC37" s="299">
        <v>0</v>
      </c>
      <c r="AD37" s="299">
        <v>0</v>
      </c>
      <c r="AE37" s="299">
        <f>+AF37+AG37</f>
        <v>0</v>
      </c>
      <c r="AF37" s="299">
        <v>0</v>
      </c>
      <c r="AG37" s="299">
        <v>0</v>
      </c>
      <c r="AH37" s="299">
        <v>0</v>
      </c>
      <c r="AI37" s="289" t="s">
        <v>1192</v>
      </c>
    </row>
    <row r="38" spans="1:35" s="60" customFormat="1" ht="13.5" customHeight="1">
      <c r="A38" s="53"/>
      <c r="B38" s="54" t="s">
        <v>1193</v>
      </c>
      <c r="C38" s="516" t="s">
        <v>735</v>
      </c>
      <c r="D38" s="517"/>
      <c r="E38" s="51"/>
      <c r="F38" s="298">
        <f t="shared" si="10"/>
        <v>9</v>
      </c>
      <c r="G38" s="299">
        <f t="shared" si="10"/>
        <v>192</v>
      </c>
      <c r="H38" s="299">
        <f t="shared" si="10"/>
        <v>135</v>
      </c>
      <c r="I38" s="299">
        <f t="shared" si="10"/>
        <v>57</v>
      </c>
      <c r="J38" s="297">
        <f>+N38+P38+R38+T38+V38</f>
        <v>9</v>
      </c>
      <c r="K38" s="299">
        <f>+O38+Q38+S38+W38+U38</f>
        <v>192</v>
      </c>
      <c r="L38" s="299">
        <v>135</v>
      </c>
      <c r="M38" s="299">
        <v>57</v>
      </c>
      <c r="N38" s="299">
        <v>0</v>
      </c>
      <c r="O38" s="299">
        <v>0</v>
      </c>
      <c r="P38" s="299">
        <v>8</v>
      </c>
      <c r="Q38" s="299">
        <v>188</v>
      </c>
      <c r="R38" s="299">
        <v>0</v>
      </c>
      <c r="S38" s="299">
        <v>0</v>
      </c>
      <c r="T38" s="299">
        <v>1</v>
      </c>
      <c r="U38" s="299">
        <v>4</v>
      </c>
      <c r="V38" s="299">
        <v>0</v>
      </c>
      <c r="W38" s="299">
        <v>0</v>
      </c>
      <c r="X38" s="299">
        <f>SUM(Y38:AC38)</f>
        <v>0</v>
      </c>
      <c r="Y38" s="299">
        <v>0</v>
      </c>
      <c r="Z38" s="299">
        <v>0</v>
      </c>
      <c r="AA38" s="299">
        <v>0</v>
      </c>
      <c r="AB38" s="299">
        <v>0</v>
      </c>
      <c r="AC38" s="299">
        <v>0</v>
      </c>
      <c r="AD38" s="299">
        <v>0</v>
      </c>
      <c r="AE38" s="299">
        <f>+AF38+AG38</f>
        <v>0</v>
      </c>
      <c r="AF38" s="299">
        <v>0</v>
      </c>
      <c r="AG38" s="299">
        <v>0</v>
      </c>
      <c r="AH38" s="299">
        <v>0</v>
      </c>
      <c r="AI38" s="289" t="s">
        <v>1194</v>
      </c>
    </row>
    <row r="39" spans="1:35" s="60" customFormat="1" ht="13.5" customHeight="1">
      <c r="A39" s="53"/>
      <c r="B39" s="54" t="s">
        <v>1195</v>
      </c>
      <c r="C39" s="73" t="s">
        <v>1065</v>
      </c>
      <c r="D39" s="51"/>
      <c r="E39" s="51"/>
      <c r="F39" s="298">
        <f t="shared" si="10"/>
        <v>5</v>
      </c>
      <c r="G39" s="299">
        <f t="shared" si="10"/>
        <v>98</v>
      </c>
      <c r="H39" s="299">
        <f t="shared" si="10"/>
        <v>59</v>
      </c>
      <c r="I39" s="299">
        <f t="shared" si="10"/>
        <v>39</v>
      </c>
      <c r="J39" s="297">
        <f>+N39+P39+R39+T39+V39</f>
        <v>5</v>
      </c>
      <c r="K39" s="299">
        <f>+O39+Q39+S39+W39+U39</f>
        <v>98</v>
      </c>
      <c r="L39" s="299">
        <v>59</v>
      </c>
      <c r="M39" s="299">
        <v>39</v>
      </c>
      <c r="N39" s="299">
        <v>0</v>
      </c>
      <c r="O39" s="299">
        <v>0</v>
      </c>
      <c r="P39" s="299">
        <v>5</v>
      </c>
      <c r="Q39" s="299">
        <v>98</v>
      </c>
      <c r="R39" s="299">
        <v>0</v>
      </c>
      <c r="S39" s="299">
        <v>0</v>
      </c>
      <c r="T39" s="299">
        <v>0</v>
      </c>
      <c r="U39" s="299">
        <v>0</v>
      </c>
      <c r="V39" s="299">
        <v>0</v>
      </c>
      <c r="W39" s="299">
        <v>0</v>
      </c>
      <c r="X39" s="299">
        <f>SUM(Y39:AC39)</f>
        <v>0</v>
      </c>
      <c r="Y39" s="299">
        <v>0</v>
      </c>
      <c r="Z39" s="299">
        <v>0</v>
      </c>
      <c r="AA39" s="299">
        <v>0</v>
      </c>
      <c r="AB39" s="299">
        <v>0</v>
      </c>
      <c r="AC39" s="299">
        <v>0</v>
      </c>
      <c r="AD39" s="299">
        <v>0</v>
      </c>
      <c r="AE39" s="299">
        <f>+AF39+AG39</f>
        <v>0</v>
      </c>
      <c r="AF39" s="299">
        <v>0</v>
      </c>
      <c r="AG39" s="299">
        <v>0</v>
      </c>
      <c r="AH39" s="299">
        <v>0</v>
      </c>
      <c r="AI39" s="289" t="s">
        <v>1196</v>
      </c>
    </row>
    <row r="40" spans="1:35" s="60" customFormat="1" ht="13.5" customHeight="1">
      <c r="A40" s="53"/>
      <c r="B40" s="54" t="s">
        <v>1197</v>
      </c>
      <c r="C40" s="543" t="s">
        <v>1066</v>
      </c>
      <c r="D40" s="513"/>
      <c r="E40" s="51"/>
      <c r="F40" s="298">
        <f t="shared" si="10"/>
        <v>18</v>
      </c>
      <c r="G40" s="299">
        <f t="shared" si="10"/>
        <v>182</v>
      </c>
      <c r="H40" s="299">
        <f t="shared" si="10"/>
        <v>43</v>
      </c>
      <c r="I40" s="299">
        <f t="shared" si="10"/>
        <v>139</v>
      </c>
      <c r="J40" s="297">
        <f>+N40+P40+R40+T40+V40</f>
        <v>18</v>
      </c>
      <c r="K40" s="299">
        <f>+O40+Q40+S40+W40+U40</f>
        <v>182</v>
      </c>
      <c r="L40" s="299">
        <v>43</v>
      </c>
      <c r="M40" s="299">
        <v>139</v>
      </c>
      <c r="N40" s="299">
        <v>8</v>
      </c>
      <c r="O40" s="299">
        <v>15</v>
      </c>
      <c r="P40" s="299">
        <v>10</v>
      </c>
      <c r="Q40" s="299">
        <v>167</v>
      </c>
      <c r="R40" s="299">
        <v>0</v>
      </c>
      <c r="S40" s="299">
        <v>0</v>
      </c>
      <c r="T40" s="299">
        <v>0</v>
      </c>
      <c r="U40" s="299">
        <v>0</v>
      </c>
      <c r="V40" s="299">
        <v>0</v>
      </c>
      <c r="W40" s="299">
        <v>0</v>
      </c>
      <c r="X40" s="299">
        <f>SUM(Y40:AC40)</f>
        <v>0</v>
      </c>
      <c r="Y40" s="299">
        <v>0</v>
      </c>
      <c r="Z40" s="299">
        <v>0</v>
      </c>
      <c r="AA40" s="299">
        <v>0</v>
      </c>
      <c r="AB40" s="299">
        <v>0</v>
      </c>
      <c r="AC40" s="299">
        <v>0</v>
      </c>
      <c r="AD40" s="299">
        <v>0</v>
      </c>
      <c r="AE40" s="299">
        <f>+AF40+AG40</f>
        <v>0</v>
      </c>
      <c r="AF40" s="299">
        <v>0</v>
      </c>
      <c r="AG40" s="299">
        <v>0</v>
      </c>
      <c r="AH40" s="299">
        <v>0</v>
      </c>
      <c r="AI40" s="289" t="s">
        <v>1198</v>
      </c>
    </row>
    <row r="41" spans="1:35" s="60" customFormat="1" ht="13.5" customHeight="1">
      <c r="A41" s="53"/>
      <c r="B41" s="54" t="s">
        <v>1199</v>
      </c>
      <c r="C41" s="540" t="s">
        <v>1131</v>
      </c>
      <c r="D41" s="541"/>
      <c r="E41" s="51"/>
      <c r="F41" s="298">
        <f t="shared" si="10"/>
        <v>20</v>
      </c>
      <c r="G41" s="299">
        <f t="shared" si="10"/>
        <v>166</v>
      </c>
      <c r="H41" s="299">
        <f t="shared" si="10"/>
        <v>127</v>
      </c>
      <c r="I41" s="299">
        <f t="shared" si="10"/>
        <v>39</v>
      </c>
      <c r="J41" s="297">
        <f>+N41+P41+R41+T41+V41</f>
        <v>20</v>
      </c>
      <c r="K41" s="299">
        <f>+O41+Q41+S41+W41+U41</f>
        <v>166</v>
      </c>
      <c r="L41" s="299">
        <v>127</v>
      </c>
      <c r="M41" s="299">
        <v>39</v>
      </c>
      <c r="N41" s="299">
        <v>8</v>
      </c>
      <c r="O41" s="299">
        <v>21</v>
      </c>
      <c r="P41" s="299">
        <v>11</v>
      </c>
      <c r="Q41" s="299">
        <v>140</v>
      </c>
      <c r="R41" s="299">
        <v>0</v>
      </c>
      <c r="S41" s="299">
        <v>0</v>
      </c>
      <c r="T41" s="299">
        <v>1</v>
      </c>
      <c r="U41" s="299">
        <v>5</v>
      </c>
      <c r="V41" s="299">
        <v>0</v>
      </c>
      <c r="W41" s="299">
        <v>0</v>
      </c>
      <c r="X41" s="299">
        <f>SUM(Y41:AC41)</f>
        <v>0</v>
      </c>
      <c r="Y41" s="299">
        <v>0</v>
      </c>
      <c r="Z41" s="299">
        <v>0</v>
      </c>
      <c r="AA41" s="299">
        <v>0</v>
      </c>
      <c r="AB41" s="299">
        <v>0</v>
      </c>
      <c r="AC41" s="299">
        <v>0</v>
      </c>
      <c r="AD41" s="299">
        <v>0</v>
      </c>
      <c r="AE41" s="299">
        <f>+AF41+AG41</f>
        <v>0</v>
      </c>
      <c r="AF41" s="299">
        <v>0</v>
      </c>
      <c r="AG41" s="299">
        <v>0</v>
      </c>
      <c r="AH41" s="299">
        <v>0</v>
      </c>
      <c r="AI41" s="289" t="s">
        <v>1199</v>
      </c>
    </row>
    <row r="42" spans="1:35" s="60" customFormat="1" ht="7.5" customHeight="1">
      <c r="A42" s="53"/>
      <c r="B42" s="54"/>
      <c r="C42" s="73"/>
      <c r="D42" s="51"/>
      <c r="E42" s="51"/>
      <c r="F42" s="298"/>
      <c r="G42" s="299"/>
      <c r="H42" s="299"/>
      <c r="I42" s="299"/>
      <c r="J42" s="299"/>
      <c r="K42" s="299"/>
      <c r="L42" s="299"/>
      <c r="M42" s="299"/>
      <c r="N42" s="299" t="s">
        <v>1128</v>
      </c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89"/>
    </row>
    <row r="43" spans="1:35" s="60" customFormat="1" ht="13.5" customHeight="1">
      <c r="A43" s="53"/>
      <c r="B43" s="54" t="s">
        <v>1200</v>
      </c>
      <c r="C43" s="73" t="s">
        <v>1067</v>
      </c>
      <c r="D43" s="51"/>
      <c r="E43" s="51"/>
      <c r="F43" s="298">
        <f aca="true" t="shared" si="11" ref="F43:I47">+J43+AD43</f>
        <v>41</v>
      </c>
      <c r="G43" s="299">
        <f t="shared" si="11"/>
        <v>242</v>
      </c>
      <c r="H43" s="299">
        <f t="shared" si="11"/>
        <v>212</v>
      </c>
      <c r="I43" s="299">
        <f t="shared" si="11"/>
        <v>30</v>
      </c>
      <c r="J43" s="297">
        <f>+N43+P43+R43+T43+V43</f>
        <v>41</v>
      </c>
      <c r="K43" s="299">
        <f>+O43+Q43+S43+W43+U43</f>
        <v>242</v>
      </c>
      <c r="L43" s="299">
        <v>212</v>
      </c>
      <c r="M43" s="299">
        <v>30</v>
      </c>
      <c r="N43" s="299">
        <v>12</v>
      </c>
      <c r="O43" s="299">
        <v>31</v>
      </c>
      <c r="P43" s="299">
        <v>29</v>
      </c>
      <c r="Q43" s="299">
        <v>211</v>
      </c>
      <c r="R43" s="299">
        <v>0</v>
      </c>
      <c r="S43" s="299">
        <v>0</v>
      </c>
      <c r="T43" s="299">
        <v>0</v>
      </c>
      <c r="U43" s="299">
        <v>0</v>
      </c>
      <c r="V43" s="299">
        <v>0</v>
      </c>
      <c r="W43" s="299">
        <v>0</v>
      </c>
      <c r="X43" s="299">
        <f>SUM(Y43:AC43)</f>
        <v>0</v>
      </c>
      <c r="Y43" s="299">
        <v>0</v>
      </c>
      <c r="Z43" s="299">
        <v>0</v>
      </c>
      <c r="AA43" s="299">
        <v>0</v>
      </c>
      <c r="AB43" s="299">
        <v>0</v>
      </c>
      <c r="AC43" s="299">
        <v>0</v>
      </c>
      <c r="AD43" s="299">
        <v>0</v>
      </c>
      <c r="AE43" s="299">
        <f>+AF43+AG43</f>
        <v>0</v>
      </c>
      <c r="AF43" s="299">
        <v>0</v>
      </c>
      <c r="AG43" s="299">
        <v>0</v>
      </c>
      <c r="AH43" s="299">
        <v>0</v>
      </c>
      <c r="AI43" s="289" t="s">
        <v>1201</v>
      </c>
    </row>
    <row r="44" spans="1:35" s="60" customFormat="1" ht="13.5" customHeight="1">
      <c r="A44" s="53"/>
      <c r="B44" s="54" t="s">
        <v>1202</v>
      </c>
      <c r="C44" s="516" t="s">
        <v>1068</v>
      </c>
      <c r="D44" s="539"/>
      <c r="E44" s="51"/>
      <c r="F44" s="298">
        <f t="shared" si="11"/>
        <v>5</v>
      </c>
      <c r="G44" s="299">
        <f t="shared" si="11"/>
        <v>94</v>
      </c>
      <c r="H44" s="299">
        <f t="shared" si="11"/>
        <v>70</v>
      </c>
      <c r="I44" s="299">
        <f t="shared" si="11"/>
        <v>24</v>
      </c>
      <c r="J44" s="297">
        <f>+N44+P44+R44+T44+V44</f>
        <v>5</v>
      </c>
      <c r="K44" s="299">
        <f>+O44+Q44+S44+W44+U44</f>
        <v>94</v>
      </c>
      <c r="L44" s="299">
        <v>70</v>
      </c>
      <c r="M44" s="299">
        <v>24</v>
      </c>
      <c r="N44" s="299">
        <v>0</v>
      </c>
      <c r="O44" s="299">
        <v>0</v>
      </c>
      <c r="P44" s="299">
        <v>5</v>
      </c>
      <c r="Q44" s="299">
        <v>94</v>
      </c>
      <c r="R44" s="299">
        <v>0</v>
      </c>
      <c r="S44" s="299">
        <v>0</v>
      </c>
      <c r="T44" s="299">
        <v>0</v>
      </c>
      <c r="U44" s="299">
        <v>0</v>
      </c>
      <c r="V44" s="299">
        <v>0</v>
      </c>
      <c r="W44" s="299">
        <v>0</v>
      </c>
      <c r="X44" s="299">
        <f>SUM(Y44:AC44)</f>
        <v>0</v>
      </c>
      <c r="Y44" s="299">
        <v>0</v>
      </c>
      <c r="Z44" s="299">
        <v>0</v>
      </c>
      <c r="AA44" s="299">
        <v>0</v>
      </c>
      <c r="AB44" s="299">
        <v>0</v>
      </c>
      <c r="AC44" s="299">
        <v>0</v>
      </c>
      <c r="AD44" s="299">
        <v>0</v>
      </c>
      <c r="AE44" s="299">
        <f>+AF44+AG44</f>
        <v>0</v>
      </c>
      <c r="AF44" s="299">
        <v>0</v>
      </c>
      <c r="AG44" s="299">
        <v>0</v>
      </c>
      <c r="AH44" s="299">
        <v>0</v>
      </c>
      <c r="AI44" s="289" t="s">
        <v>1203</v>
      </c>
    </row>
    <row r="45" spans="1:35" s="60" customFormat="1" ht="13.5" customHeight="1">
      <c r="A45" s="53"/>
      <c r="B45" s="54" t="s">
        <v>1204</v>
      </c>
      <c r="C45" s="73" t="s">
        <v>695</v>
      </c>
      <c r="D45" s="51"/>
      <c r="E45" s="51"/>
      <c r="F45" s="298">
        <f t="shared" si="11"/>
        <v>67</v>
      </c>
      <c r="G45" s="299">
        <f t="shared" si="11"/>
        <v>587</v>
      </c>
      <c r="H45" s="299">
        <f t="shared" si="11"/>
        <v>383</v>
      </c>
      <c r="I45" s="299">
        <f t="shared" si="11"/>
        <v>204</v>
      </c>
      <c r="J45" s="297">
        <f>+N45+P45+R45+T45+V45</f>
        <v>67</v>
      </c>
      <c r="K45" s="299">
        <f>+O45+Q45+S45+W45+U45</f>
        <v>587</v>
      </c>
      <c r="L45" s="299">
        <v>383</v>
      </c>
      <c r="M45" s="299">
        <v>204</v>
      </c>
      <c r="N45" s="299">
        <v>21</v>
      </c>
      <c r="O45" s="299">
        <v>56</v>
      </c>
      <c r="P45" s="299">
        <v>46</v>
      </c>
      <c r="Q45" s="299">
        <v>531</v>
      </c>
      <c r="R45" s="299">
        <v>0</v>
      </c>
      <c r="S45" s="299">
        <v>0</v>
      </c>
      <c r="T45" s="299">
        <v>0</v>
      </c>
      <c r="U45" s="299">
        <v>0</v>
      </c>
      <c r="V45" s="299">
        <v>0</v>
      </c>
      <c r="W45" s="299">
        <v>0</v>
      </c>
      <c r="X45" s="299">
        <f>SUM(Y45:AC45)</f>
        <v>0</v>
      </c>
      <c r="Y45" s="299">
        <v>0</v>
      </c>
      <c r="Z45" s="299">
        <v>0</v>
      </c>
      <c r="AA45" s="299">
        <v>0</v>
      </c>
      <c r="AB45" s="299">
        <v>0</v>
      </c>
      <c r="AC45" s="299">
        <v>0</v>
      </c>
      <c r="AD45" s="299">
        <v>0</v>
      </c>
      <c r="AE45" s="299">
        <f>+AF45+AG45</f>
        <v>0</v>
      </c>
      <c r="AF45" s="299">
        <v>0</v>
      </c>
      <c r="AG45" s="299">
        <v>0</v>
      </c>
      <c r="AH45" s="299">
        <v>0</v>
      </c>
      <c r="AI45" s="289" t="s">
        <v>1205</v>
      </c>
    </row>
    <row r="46" spans="1:35" s="60" customFormat="1" ht="13.5" customHeight="1">
      <c r="A46" s="53"/>
      <c r="B46" s="54" t="s">
        <v>1206</v>
      </c>
      <c r="C46" s="73" t="s">
        <v>1069</v>
      </c>
      <c r="D46" s="51"/>
      <c r="E46" s="51"/>
      <c r="F46" s="298">
        <f t="shared" si="11"/>
        <v>9</v>
      </c>
      <c r="G46" s="299">
        <f t="shared" si="11"/>
        <v>175</v>
      </c>
      <c r="H46" s="299">
        <f t="shared" si="11"/>
        <v>116</v>
      </c>
      <c r="I46" s="299">
        <f t="shared" si="11"/>
        <v>59</v>
      </c>
      <c r="J46" s="297">
        <f>+N46+P46+R46+T46+V46</f>
        <v>9</v>
      </c>
      <c r="K46" s="299">
        <f>+O46+Q46+S46+W46+U46</f>
        <v>175</v>
      </c>
      <c r="L46" s="299">
        <v>116</v>
      </c>
      <c r="M46" s="299">
        <v>59</v>
      </c>
      <c r="N46" s="299">
        <v>0</v>
      </c>
      <c r="O46" s="299">
        <v>0</v>
      </c>
      <c r="P46" s="299">
        <v>8</v>
      </c>
      <c r="Q46" s="299">
        <v>142</v>
      </c>
      <c r="R46" s="299">
        <v>0</v>
      </c>
      <c r="S46" s="299">
        <v>0</v>
      </c>
      <c r="T46" s="299">
        <v>1</v>
      </c>
      <c r="U46" s="299">
        <v>33</v>
      </c>
      <c r="V46" s="299">
        <v>0</v>
      </c>
      <c r="W46" s="299">
        <v>0</v>
      </c>
      <c r="X46" s="299">
        <f>SUM(Y46:AC46)</f>
        <v>0</v>
      </c>
      <c r="Y46" s="299">
        <v>0</v>
      </c>
      <c r="Z46" s="299">
        <v>0</v>
      </c>
      <c r="AA46" s="299">
        <v>0</v>
      </c>
      <c r="AB46" s="299">
        <v>0</v>
      </c>
      <c r="AC46" s="299">
        <v>0</v>
      </c>
      <c r="AD46" s="299">
        <v>0</v>
      </c>
      <c r="AE46" s="299">
        <f>+AF46+AG46</f>
        <v>0</v>
      </c>
      <c r="AF46" s="299">
        <v>0</v>
      </c>
      <c r="AG46" s="299">
        <v>0</v>
      </c>
      <c r="AH46" s="299">
        <v>0</v>
      </c>
      <c r="AI46" s="289" t="s">
        <v>1207</v>
      </c>
    </row>
    <row r="47" spans="1:35" s="60" customFormat="1" ht="13.5" customHeight="1">
      <c r="A47" s="53"/>
      <c r="B47" s="54" t="s">
        <v>1208</v>
      </c>
      <c r="C47" s="516" t="s">
        <v>699</v>
      </c>
      <c r="D47" s="539"/>
      <c r="E47" s="51"/>
      <c r="F47" s="298">
        <f t="shared" si="11"/>
        <v>0</v>
      </c>
      <c r="G47" s="299">
        <f t="shared" si="11"/>
        <v>0</v>
      </c>
      <c r="H47" s="299">
        <f t="shared" si="11"/>
        <v>0</v>
      </c>
      <c r="I47" s="299">
        <f t="shared" si="11"/>
        <v>0</v>
      </c>
      <c r="J47" s="297">
        <f>+N47+P47+R47+T47+V47</f>
        <v>0</v>
      </c>
      <c r="K47" s="299">
        <f>+O47+Q47+S47+W47+U47</f>
        <v>0</v>
      </c>
      <c r="L47" s="299">
        <v>0</v>
      </c>
      <c r="M47" s="299">
        <v>0</v>
      </c>
      <c r="N47" s="299">
        <v>0</v>
      </c>
      <c r="O47" s="299">
        <v>0</v>
      </c>
      <c r="P47" s="299">
        <v>0</v>
      </c>
      <c r="Q47" s="299">
        <v>0</v>
      </c>
      <c r="R47" s="299">
        <v>0</v>
      </c>
      <c r="S47" s="299">
        <v>0</v>
      </c>
      <c r="T47" s="299">
        <v>0</v>
      </c>
      <c r="U47" s="299">
        <v>0</v>
      </c>
      <c r="V47" s="299">
        <v>0</v>
      </c>
      <c r="W47" s="299">
        <v>0</v>
      </c>
      <c r="X47" s="299">
        <f>SUM(Y47:AC47)</f>
        <v>0</v>
      </c>
      <c r="Y47" s="299">
        <v>0</v>
      </c>
      <c r="Z47" s="299">
        <v>0</v>
      </c>
      <c r="AA47" s="299">
        <v>0</v>
      </c>
      <c r="AB47" s="299">
        <v>0</v>
      </c>
      <c r="AC47" s="299">
        <v>0</v>
      </c>
      <c r="AD47" s="299">
        <v>0</v>
      </c>
      <c r="AE47" s="299">
        <f>+AF47+AG47</f>
        <v>0</v>
      </c>
      <c r="AF47" s="299">
        <v>0</v>
      </c>
      <c r="AG47" s="299">
        <v>0</v>
      </c>
      <c r="AH47" s="299">
        <v>0</v>
      </c>
      <c r="AI47" s="289" t="s">
        <v>1209</v>
      </c>
    </row>
    <row r="48" spans="1:35" s="60" customFormat="1" ht="6.75" customHeight="1">
      <c r="A48" s="53"/>
      <c r="B48" s="54"/>
      <c r="C48" s="73"/>
      <c r="D48" s="227"/>
      <c r="E48" s="51"/>
      <c r="F48" s="298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89"/>
    </row>
    <row r="49" spans="1:35" s="60" customFormat="1" ht="13.5" customHeight="1">
      <c r="A49" s="53"/>
      <c r="B49" s="54" t="s">
        <v>1210</v>
      </c>
      <c r="C49" s="73" t="s">
        <v>701</v>
      </c>
      <c r="D49" s="271"/>
      <c r="E49" s="51"/>
      <c r="F49" s="298">
        <f aca="true" t="shared" si="12" ref="F49:I53">+J49+AD49</f>
        <v>4</v>
      </c>
      <c r="G49" s="299">
        <f t="shared" si="12"/>
        <v>71</v>
      </c>
      <c r="H49" s="299">
        <f t="shared" si="12"/>
        <v>46</v>
      </c>
      <c r="I49" s="299">
        <f t="shared" si="12"/>
        <v>25</v>
      </c>
      <c r="J49" s="297">
        <f>+N49+P49+R49+T49+V49</f>
        <v>4</v>
      </c>
      <c r="K49" s="299">
        <f>+O49+Q49+S49+W49+U49</f>
        <v>71</v>
      </c>
      <c r="L49" s="299">
        <v>46</v>
      </c>
      <c r="M49" s="299">
        <v>25</v>
      </c>
      <c r="N49" s="299">
        <v>1</v>
      </c>
      <c r="O49" s="299">
        <v>3</v>
      </c>
      <c r="P49" s="299">
        <v>3</v>
      </c>
      <c r="Q49" s="299">
        <v>68</v>
      </c>
      <c r="R49" s="299">
        <v>0</v>
      </c>
      <c r="S49" s="299">
        <f>+W49+Y49+AA49+AC49+AE49</f>
        <v>0</v>
      </c>
      <c r="T49" s="299">
        <v>0</v>
      </c>
      <c r="U49" s="299">
        <v>0</v>
      </c>
      <c r="V49" s="299">
        <v>0</v>
      </c>
      <c r="W49" s="299">
        <v>0</v>
      </c>
      <c r="X49" s="299">
        <f>SUM(Y49:AC49)</f>
        <v>0</v>
      </c>
      <c r="Y49" s="299">
        <v>0</v>
      </c>
      <c r="Z49" s="299">
        <v>0</v>
      </c>
      <c r="AA49" s="299">
        <v>0</v>
      </c>
      <c r="AB49" s="299">
        <v>0</v>
      </c>
      <c r="AC49" s="299">
        <v>0</v>
      </c>
      <c r="AD49" s="299">
        <v>0</v>
      </c>
      <c r="AE49" s="299">
        <f>+AF49+AG49</f>
        <v>0</v>
      </c>
      <c r="AF49" s="299">
        <v>0</v>
      </c>
      <c r="AG49" s="299">
        <v>0</v>
      </c>
      <c r="AH49" s="299">
        <v>0</v>
      </c>
      <c r="AI49" s="289" t="s">
        <v>1211</v>
      </c>
    </row>
    <row r="50" spans="1:35" s="60" customFormat="1" ht="13.5" customHeight="1">
      <c r="A50" s="53"/>
      <c r="B50" s="54" t="s">
        <v>1212</v>
      </c>
      <c r="C50" s="73" t="s">
        <v>1070</v>
      </c>
      <c r="D50" s="51"/>
      <c r="E50" s="51"/>
      <c r="F50" s="298">
        <f t="shared" si="12"/>
        <v>2</v>
      </c>
      <c r="G50" s="299">
        <f t="shared" si="12"/>
        <v>23</v>
      </c>
      <c r="H50" s="299">
        <f t="shared" si="12"/>
        <v>9</v>
      </c>
      <c r="I50" s="299">
        <f t="shared" si="12"/>
        <v>14</v>
      </c>
      <c r="J50" s="297">
        <f>+N50+P50+R50+T50+V50</f>
        <v>2</v>
      </c>
      <c r="K50" s="299">
        <f>+O50+Q50+S50+W50+U50</f>
        <v>23</v>
      </c>
      <c r="L50" s="299">
        <v>9</v>
      </c>
      <c r="M50" s="299">
        <v>14</v>
      </c>
      <c r="N50" s="299">
        <v>0</v>
      </c>
      <c r="O50" s="299">
        <v>0</v>
      </c>
      <c r="P50" s="299">
        <v>2</v>
      </c>
      <c r="Q50" s="299">
        <v>23</v>
      </c>
      <c r="R50" s="299">
        <v>0</v>
      </c>
      <c r="S50" s="299">
        <v>0</v>
      </c>
      <c r="T50" s="299">
        <v>0</v>
      </c>
      <c r="U50" s="299">
        <v>0</v>
      </c>
      <c r="V50" s="299">
        <v>0</v>
      </c>
      <c r="W50" s="299">
        <v>0</v>
      </c>
      <c r="X50" s="299">
        <f>SUM(Y50:AC50)</f>
        <v>0</v>
      </c>
      <c r="Y50" s="299">
        <v>0</v>
      </c>
      <c r="Z50" s="299">
        <v>0</v>
      </c>
      <c r="AA50" s="299">
        <v>0</v>
      </c>
      <c r="AB50" s="299">
        <v>0</v>
      </c>
      <c r="AC50" s="299">
        <v>0</v>
      </c>
      <c r="AD50" s="299">
        <v>0</v>
      </c>
      <c r="AE50" s="299">
        <f>+AF50+AG50</f>
        <v>0</v>
      </c>
      <c r="AF50" s="299">
        <v>0</v>
      </c>
      <c r="AG50" s="299">
        <v>0</v>
      </c>
      <c r="AH50" s="299">
        <v>0</v>
      </c>
      <c r="AI50" s="289" t="s">
        <v>1212</v>
      </c>
    </row>
    <row r="51" spans="1:35" s="60" customFormat="1" ht="13.5" customHeight="1">
      <c r="A51" s="53"/>
      <c r="B51" s="54" t="s">
        <v>1213</v>
      </c>
      <c r="C51" s="543" t="s">
        <v>1071</v>
      </c>
      <c r="D51" s="543"/>
      <c r="E51" s="51"/>
      <c r="F51" s="298">
        <f t="shared" si="12"/>
        <v>1</v>
      </c>
      <c r="G51" s="299">
        <f t="shared" si="12"/>
        <v>2</v>
      </c>
      <c r="H51" s="299">
        <f t="shared" si="12"/>
        <v>1</v>
      </c>
      <c r="I51" s="299">
        <f t="shared" si="12"/>
        <v>1</v>
      </c>
      <c r="J51" s="297">
        <f>+N51+P51+R51+T51+V51</f>
        <v>1</v>
      </c>
      <c r="K51" s="299">
        <f>+O51+Q51+S51+W51+U51</f>
        <v>2</v>
      </c>
      <c r="L51" s="299">
        <v>1</v>
      </c>
      <c r="M51" s="299">
        <v>1</v>
      </c>
      <c r="N51" s="299">
        <v>1</v>
      </c>
      <c r="O51" s="299">
        <v>2</v>
      </c>
      <c r="P51" s="299">
        <v>0</v>
      </c>
      <c r="Q51" s="299">
        <v>0</v>
      </c>
      <c r="R51" s="299">
        <v>0</v>
      </c>
      <c r="S51" s="299">
        <v>0</v>
      </c>
      <c r="T51" s="299">
        <v>0</v>
      </c>
      <c r="U51" s="299">
        <v>0</v>
      </c>
      <c r="V51" s="299">
        <v>0</v>
      </c>
      <c r="W51" s="299">
        <v>0</v>
      </c>
      <c r="X51" s="299">
        <f>SUM(Y51:AC51)</f>
        <v>0</v>
      </c>
      <c r="Y51" s="299">
        <v>0</v>
      </c>
      <c r="Z51" s="299">
        <v>0</v>
      </c>
      <c r="AA51" s="299">
        <v>0</v>
      </c>
      <c r="AB51" s="299">
        <v>0</v>
      </c>
      <c r="AC51" s="299">
        <v>0</v>
      </c>
      <c r="AD51" s="299">
        <v>0</v>
      </c>
      <c r="AE51" s="299">
        <f>+AF51+AG51</f>
        <v>0</v>
      </c>
      <c r="AF51" s="299">
        <v>0</v>
      </c>
      <c r="AG51" s="299">
        <v>0</v>
      </c>
      <c r="AH51" s="299">
        <v>0</v>
      </c>
      <c r="AI51" s="289" t="s">
        <v>1214</v>
      </c>
    </row>
    <row r="52" spans="1:35" s="60" customFormat="1" ht="13.5" customHeight="1">
      <c r="A52" s="53"/>
      <c r="B52" s="54" t="s">
        <v>1215</v>
      </c>
      <c r="C52" s="73" t="s">
        <v>1072</v>
      </c>
      <c r="D52" s="51"/>
      <c r="E52" s="51"/>
      <c r="F52" s="298">
        <f t="shared" si="12"/>
        <v>19</v>
      </c>
      <c r="G52" s="299">
        <f t="shared" si="12"/>
        <v>171</v>
      </c>
      <c r="H52" s="299">
        <f t="shared" si="12"/>
        <v>133</v>
      </c>
      <c r="I52" s="299">
        <f t="shared" si="12"/>
        <v>38</v>
      </c>
      <c r="J52" s="297">
        <f>+N52+P52+R52+T52+V52</f>
        <v>19</v>
      </c>
      <c r="K52" s="299">
        <f>+O52+Q52+S52+W52+U52</f>
        <v>171</v>
      </c>
      <c r="L52" s="299">
        <v>133</v>
      </c>
      <c r="M52" s="299">
        <v>38</v>
      </c>
      <c r="N52" s="299">
        <v>5</v>
      </c>
      <c r="O52" s="299">
        <v>7</v>
      </c>
      <c r="P52" s="299">
        <v>14</v>
      </c>
      <c r="Q52" s="299">
        <v>164</v>
      </c>
      <c r="R52" s="299">
        <v>0</v>
      </c>
      <c r="S52" s="299">
        <v>0</v>
      </c>
      <c r="T52" s="299">
        <v>0</v>
      </c>
      <c r="U52" s="299">
        <v>0</v>
      </c>
      <c r="V52" s="299">
        <v>0</v>
      </c>
      <c r="W52" s="299">
        <v>0</v>
      </c>
      <c r="X52" s="299">
        <f>SUM(Y52:AC52)</f>
        <v>0</v>
      </c>
      <c r="Y52" s="299">
        <v>0</v>
      </c>
      <c r="Z52" s="299">
        <v>0</v>
      </c>
      <c r="AA52" s="299">
        <v>0</v>
      </c>
      <c r="AB52" s="299">
        <v>0</v>
      </c>
      <c r="AC52" s="299">
        <v>0</v>
      </c>
      <c r="AD52" s="299">
        <v>0</v>
      </c>
      <c r="AE52" s="299">
        <f>+AF52+AG52</f>
        <v>0</v>
      </c>
      <c r="AF52" s="299">
        <v>0</v>
      </c>
      <c r="AG52" s="299">
        <v>0</v>
      </c>
      <c r="AH52" s="299">
        <v>0</v>
      </c>
      <c r="AI52" s="289" t="s">
        <v>1216</v>
      </c>
    </row>
    <row r="53" spans="1:35" s="60" customFormat="1" ht="13.5" customHeight="1">
      <c r="A53" s="53"/>
      <c r="B53" s="54" t="s">
        <v>1217</v>
      </c>
      <c r="C53" s="73" t="s">
        <v>1073</v>
      </c>
      <c r="D53" s="51"/>
      <c r="E53" s="51"/>
      <c r="F53" s="298">
        <f t="shared" si="12"/>
        <v>7</v>
      </c>
      <c r="G53" s="299">
        <f t="shared" si="12"/>
        <v>192</v>
      </c>
      <c r="H53" s="299">
        <f t="shared" si="12"/>
        <v>172</v>
      </c>
      <c r="I53" s="299">
        <f t="shared" si="12"/>
        <v>20</v>
      </c>
      <c r="J53" s="297">
        <f>+N53+P53+R53+T53+V53</f>
        <v>7</v>
      </c>
      <c r="K53" s="299">
        <f>+O53+Q53+S53+W53+U53</f>
        <v>192</v>
      </c>
      <c r="L53" s="299">
        <v>172</v>
      </c>
      <c r="M53" s="299">
        <v>20</v>
      </c>
      <c r="N53" s="299">
        <v>1</v>
      </c>
      <c r="O53" s="299">
        <v>2</v>
      </c>
      <c r="P53" s="299">
        <v>6</v>
      </c>
      <c r="Q53" s="299">
        <v>190</v>
      </c>
      <c r="R53" s="299">
        <v>0</v>
      </c>
      <c r="S53" s="299">
        <v>0</v>
      </c>
      <c r="T53" s="299">
        <v>0</v>
      </c>
      <c r="U53" s="299">
        <v>0</v>
      </c>
      <c r="V53" s="299">
        <v>0</v>
      </c>
      <c r="W53" s="299">
        <v>0</v>
      </c>
      <c r="X53" s="299">
        <f>SUM(Y53:AC53)</f>
        <v>0</v>
      </c>
      <c r="Y53" s="299">
        <v>0</v>
      </c>
      <c r="Z53" s="299">
        <v>0</v>
      </c>
      <c r="AA53" s="299">
        <v>0</v>
      </c>
      <c r="AB53" s="299">
        <v>0</v>
      </c>
      <c r="AC53" s="299">
        <v>0</v>
      </c>
      <c r="AD53" s="299">
        <v>0</v>
      </c>
      <c r="AE53" s="299">
        <f>+AF53+AG53</f>
        <v>0</v>
      </c>
      <c r="AF53" s="299">
        <v>0</v>
      </c>
      <c r="AG53" s="299">
        <v>0</v>
      </c>
      <c r="AH53" s="299">
        <v>0</v>
      </c>
      <c r="AI53" s="289" t="s">
        <v>1218</v>
      </c>
    </row>
    <row r="54" spans="1:35" s="60" customFormat="1" ht="6.75" customHeight="1">
      <c r="A54" s="53"/>
      <c r="B54" s="54"/>
      <c r="C54" s="73"/>
      <c r="D54" s="51"/>
      <c r="E54" s="51"/>
      <c r="F54" s="298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89"/>
    </row>
    <row r="55" spans="1:35" s="60" customFormat="1" ht="13.5" customHeight="1">
      <c r="A55" s="53"/>
      <c r="B55" s="54" t="s">
        <v>1219</v>
      </c>
      <c r="C55" s="73" t="s">
        <v>1074</v>
      </c>
      <c r="D55" s="51"/>
      <c r="E55" s="51"/>
      <c r="F55" s="298">
        <f aca="true" t="shared" si="13" ref="F55:I59">+J55+AD55</f>
        <v>2</v>
      </c>
      <c r="G55" s="299">
        <f t="shared" si="13"/>
        <v>7</v>
      </c>
      <c r="H55" s="299">
        <f t="shared" si="13"/>
        <v>4</v>
      </c>
      <c r="I55" s="299">
        <f t="shared" si="13"/>
        <v>3</v>
      </c>
      <c r="J55" s="297">
        <f>+N55+P55+R55+T55+V55</f>
        <v>2</v>
      </c>
      <c r="K55" s="299">
        <f>+O55+Q55+S55+W55+U55</f>
        <v>7</v>
      </c>
      <c r="L55" s="299">
        <v>4</v>
      </c>
      <c r="M55" s="299">
        <v>3</v>
      </c>
      <c r="N55" s="299">
        <v>0</v>
      </c>
      <c r="O55" s="299">
        <v>0</v>
      </c>
      <c r="P55" s="299">
        <v>2</v>
      </c>
      <c r="Q55" s="299">
        <v>7</v>
      </c>
      <c r="R55" s="299">
        <v>0</v>
      </c>
      <c r="S55" s="299">
        <v>0</v>
      </c>
      <c r="T55" s="299">
        <v>0</v>
      </c>
      <c r="U55" s="299">
        <v>0</v>
      </c>
      <c r="V55" s="299">
        <v>0</v>
      </c>
      <c r="W55" s="299">
        <v>0</v>
      </c>
      <c r="X55" s="299">
        <f>SUM(Y55:AC55)</f>
        <v>0</v>
      </c>
      <c r="Y55" s="299">
        <v>0</v>
      </c>
      <c r="Z55" s="299">
        <v>0</v>
      </c>
      <c r="AA55" s="299">
        <v>0</v>
      </c>
      <c r="AB55" s="299">
        <v>0</v>
      </c>
      <c r="AC55" s="299">
        <v>0</v>
      </c>
      <c r="AD55" s="299">
        <v>0</v>
      </c>
      <c r="AE55" s="299">
        <f>+AF55+AG55</f>
        <v>0</v>
      </c>
      <c r="AF55" s="299">
        <v>0</v>
      </c>
      <c r="AG55" s="299">
        <v>0</v>
      </c>
      <c r="AH55" s="299">
        <v>0</v>
      </c>
      <c r="AI55" s="289" t="s">
        <v>1220</v>
      </c>
    </row>
    <row r="56" spans="1:35" s="60" customFormat="1" ht="13.5" customHeight="1">
      <c r="A56" s="53"/>
      <c r="B56" s="54" t="s">
        <v>1221</v>
      </c>
      <c r="C56" s="73" t="s">
        <v>1075</v>
      </c>
      <c r="D56" s="51"/>
      <c r="E56" s="51"/>
      <c r="F56" s="298">
        <f t="shared" si="13"/>
        <v>52</v>
      </c>
      <c r="G56" s="299">
        <f t="shared" si="13"/>
        <v>379</v>
      </c>
      <c r="H56" s="299">
        <f t="shared" si="13"/>
        <v>316</v>
      </c>
      <c r="I56" s="299">
        <f t="shared" si="13"/>
        <v>63</v>
      </c>
      <c r="J56" s="297">
        <f>+N56+P56+R56+T56+V56</f>
        <v>52</v>
      </c>
      <c r="K56" s="299">
        <f>+O56+Q56+S56+W56+U56</f>
        <v>379</v>
      </c>
      <c r="L56" s="299">
        <v>316</v>
      </c>
      <c r="M56" s="299">
        <v>63</v>
      </c>
      <c r="N56" s="299">
        <v>16</v>
      </c>
      <c r="O56" s="299">
        <v>37</v>
      </c>
      <c r="P56" s="299">
        <v>36</v>
      </c>
      <c r="Q56" s="299">
        <v>342</v>
      </c>
      <c r="R56" s="299">
        <v>0</v>
      </c>
      <c r="S56" s="299">
        <v>0</v>
      </c>
      <c r="T56" s="299">
        <v>0</v>
      </c>
      <c r="U56" s="299">
        <v>0</v>
      </c>
      <c r="V56" s="299">
        <v>0</v>
      </c>
      <c r="W56" s="299">
        <v>0</v>
      </c>
      <c r="X56" s="299">
        <f>SUM(Y56:AC56)</f>
        <v>0</v>
      </c>
      <c r="Y56" s="299">
        <v>0</v>
      </c>
      <c r="Z56" s="299">
        <v>0</v>
      </c>
      <c r="AA56" s="299">
        <v>0</v>
      </c>
      <c r="AB56" s="299">
        <v>0</v>
      </c>
      <c r="AC56" s="299">
        <v>0</v>
      </c>
      <c r="AD56" s="299">
        <v>0</v>
      </c>
      <c r="AE56" s="299">
        <f>+AF56+AG56</f>
        <v>0</v>
      </c>
      <c r="AF56" s="299">
        <v>0</v>
      </c>
      <c r="AG56" s="299">
        <v>0</v>
      </c>
      <c r="AH56" s="299">
        <v>0</v>
      </c>
      <c r="AI56" s="289" t="s">
        <v>1222</v>
      </c>
    </row>
    <row r="57" spans="1:35" s="60" customFormat="1" ht="13.5" customHeight="1">
      <c r="A57" s="53"/>
      <c r="B57" s="54" t="s">
        <v>1223</v>
      </c>
      <c r="C57" s="73" t="s">
        <v>1076</v>
      </c>
      <c r="D57" s="51"/>
      <c r="E57" s="51"/>
      <c r="F57" s="298">
        <f t="shared" si="13"/>
        <v>30</v>
      </c>
      <c r="G57" s="299">
        <f t="shared" si="13"/>
        <v>341</v>
      </c>
      <c r="H57" s="299">
        <f t="shared" si="13"/>
        <v>286</v>
      </c>
      <c r="I57" s="299">
        <f t="shared" si="13"/>
        <v>55</v>
      </c>
      <c r="J57" s="297">
        <f>+N57+P57+R57+T57+V57</f>
        <v>30</v>
      </c>
      <c r="K57" s="299">
        <f>+O57+Q57+S57+W57+U57</f>
        <v>341</v>
      </c>
      <c r="L57" s="299">
        <v>286</v>
      </c>
      <c r="M57" s="299">
        <v>55</v>
      </c>
      <c r="N57" s="299">
        <v>6</v>
      </c>
      <c r="O57" s="299">
        <v>8</v>
      </c>
      <c r="P57" s="299">
        <v>24</v>
      </c>
      <c r="Q57" s="299">
        <v>333</v>
      </c>
      <c r="R57" s="299">
        <v>0</v>
      </c>
      <c r="S57" s="299">
        <v>0</v>
      </c>
      <c r="T57" s="299">
        <v>0</v>
      </c>
      <c r="U57" s="299">
        <v>0</v>
      </c>
      <c r="V57" s="299">
        <v>0</v>
      </c>
      <c r="W57" s="299">
        <v>0</v>
      </c>
      <c r="X57" s="299">
        <f>SUM(Y57:AC57)</f>
        <v>0</v>
      </c>
      <c r="Y57" s="299">
        <v>0</v>
      </c>
      <c r="Z57" s="299">
        <v>0</v>
      </c>
      <c r="AA57" s="299">
        <v>0</v>
      </c>
      <c r="AB57" s="299">
        <v>0</v>
      </c>
      <c r="AC57" s="299">
        <v>0</v>
      </c>
      <c r="AD57" s="299">
        <v>0</v>
      </c>
      <c r="AE57" s="299">
        <f>+AF57+AG57</f>
        <v>0</v>
      </c>
      <c r="AF57" s="299">
        <v>0</v>
      </c>
      <c r="AG57" s="299">
        <v>0</v>
      </c>
      <c r="AH57" s="299">
        <v>0</v>
      </c>
      <c r="AI57" s="289" t="s">
        <v>1224</v>
      </c>
    </row>
    <row r="58" spans="1:35" s="60" customFormat="1" ht="13.5" customHeight="1">
      <c r="A58" s="53"/>
      <c r="B58" s="54" t="s">
        <v>1225</v>
      </c>
      <c r="C58" s="73" t="s">
        <v>1077</v>
      </c>
      <c r="D58" s="51"/>
      <c r="E58" s="51"/>
      <c r="F58" s="298">
        <f t="shared" si="13"/>
        <v>9</v>
      </c>
      <c r="G58" s="299">
        <f t="shared" si="13"/>
        <v>67</v>
      </c>
      <c r="H58" s="299">
        <f t="shared" si="13"/>
        <v>55</v>
      </c>
      <c r="I58" s="299">
        <f t="shared" si="13"/>
        <v>12</v>
      </c>
      <c r="J58" s="297">
        <f>+N58+P58+R58+T58+V58</f>
        <v>9</v>
      </c>
      <c r="K58" s="299">
        <f>+O58+Q58+S58+W58+U58</f>
        <v>67</v>
      </c>
      <c r="L58" s="299">
        <v>55</v>
      </c>
      <c r="M58" s="299">
        <v>12</v>
      </c>
      <c r="N58" s="299">
        <v>2</v>
      </c>
      <c r="O58" s="299">
        <v>5</v>
      </c>
      <c r="P58" s="299">
        <v>7</v>
      </c>
      <c r="Q58" s="299">
        <v>62</v>
      </c>
      <c r="R58" s="299">
        <v>0</v>
      </c>
      <c r="S58" s="299">
        <v>0</v>
      </c>
      <c r="T58" s="299">
        <v>0</v>
      </c>
      <c r="U58" s="299">
        <v>0</v>
      </c>
      <c r="V58" s="299">
        <v>0</v>
      </c>
      <c r="W58" s="299">
        <v>0</v>
      </c>
      <c r="X58" s="299">
        <f>SUM(Y58:AC58)</f>
        <v>0</v>
      </c>
      <c r="Y58" s="299">
        <v>0</v>
      </c>
      <c r="Z58" s="299">
        <v>0</v>
      </c>
      <c r="AA58" s="299">
        <v>0</v>
      </c>
      <c r="AB58" s="299">
        <v>0</v>
      </c>
      <c r="AC58" s="299">
        <v>0</v>
      </c>
      <c r="AD58" s="299">
        <v>0</v>
      </c>
      <c r="AE58" s="299">
        <f>+AF58+AG58</f>
        <v>0</v>
      </c>
      <c r="AF58" s="299">
        <v>0</v>
      </c>
      <c r="AG58" s="299">
        <v>0</v>
      </c>
      <c r="AH58" s="299">
        <v>0</v>
      </c>
      <c r="AI58" s="289" t="s">
        <v>1226</v>
      </c>
    </row>
    <row r="59" spans="1:35" s="60" customFormat="1" ht="13.5" customHeight="1">
      <c r="A59" s="53"/>
      <c r="B59" s="54" t="s">
        <v>1227</v>
      </c>
      <c r="C59" s="516" t="s">
        <v>711</v>
      </c>
      <c r="D59" s="518"/>
      <c r="E59" s="51"/>
      <c r="F59" s="298">
        <f t="shared" si="13"/>
        <v>2</v>
      </c>
      <c r="G59" s="299">
        <f t="shared" si="13"/>
        <v>4</v>
      </c>
      <c r="H59" s="299">
        <f t="shared" si="13"/>
        <v>3</v>
      </c>
      <c r="I59" s="299">
        <f t="shared" si="13"/>
        <v>1</v>
      </c>
      <c r="J59" s="297">
        <f>+N59+P59+R59+T59+V59</f>
        <v>2</v>
      </c>
      <c r="K59" s="299">
        <f>+O59+Q59+S59+W59+U59</f>
        <v>4</v>
      </c>
      <c r="L59" s="299">
        <v>3</v>
      </c>
      <c r="M59" s="299">
        <v>1</v>
      </c>
      <c r="N59" s="299">
        <v>0</v>
      </c>
      <c r="O59" s="299">
        <v>0</v>
      </c>
      <c r="P59" s="299">
        <v>2</v>
      </c>
      <c r="Q59" s="299">
        <v>4</v>
      </c>
      <c r="R59" s="299">
        <v>0</v>
      </c>
      <c r="S59" s="299">
        <v>0</v>
      </c>
      <c r="T59" s="299">
        <v>0</v>
      </c>
      <c r="U59" s="299">
        <v>0</v>
      </c>
      <c r="V59" s="299">
        <v>0</v>
      </c>
      <c r="W59" s="299">
        <v>0</v>
      </c>
      <c r="X59" s="299">
        <f>SUM(Y59:AC59)</f>
        <v>0</v>
      </c>
      <c r="Y59" s="299">
        <v>0</v>
      </c>
      <c r="Z59" s="299">
        <v>0</v>
      </c>
      <c r="AA59" s="299">
        <v>0</v>
      </c>
      <c r="AB59" s="299">
        <v>0</v>
      </c>
      <c r="AC59" s="299">
        <v>0</v>
      </c>
      <c r="AD59" s="299">
        <v>0</v>
      </c>
      <c r="AE59" s="299">
        <f>+AF59+AG59</f>
        <v>0</v>
      </c>
      <c r="AF59" s="299">
        <v>0</v>
      </c>
      <c r="AG59" s="299">
        <v>0</v>
      </c>
      <c r="AH59" s="299">
        <v>0</v>
      </c>
      <c r="AI59" s="289" t="s">
        <v>1228</v>
      </c>
    </row>
    <row r="60" spans="1:35" s="60" customFormat="1" ht="6.75" customHeight="1">
      <c r="A60" s="53"/>
      <c r="B60" s="54"/>
      <c r="C60" s="73"/>
      <c r="D60" s="51"/>
      <c r="E60" s="51"/>
      <c r="F60" s="298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89"/>
    </row>
    <row r="61" spans="1:35" s="60" customFormat="1" ht="13.5" customHeight="1">
      <c r="A61" s="53"/>
      <c r="B61" s="54" t="s">
        <v>1229</v>
      </c>
      <c r="C61" s="516" t="s">
        <v>713</v>
      </c>
      <c r="D61" s="539"/>
      <c r="E61" s="51"/>
      <c r="F61" s="298">
        <f aca="true" t="shared" si="14" ref="F61:I64">+J61+AD61</f>
        <v>9</v>
      </c>
      <c r="G61" s="299">
        <f t="shared" si="14"/>
        <v>598</v>
      </c>
      <c r="H61" s="299">
        <f t="shared" si="14"/>
        <v>415</v>
      </c>
      <c r="I61" s="299">
        <f t="shared" si="14"/>
        <v>183</v>
      </c>
      <c r="J61" s="297">
        <f>+N61+P61+R61+T61+V61</f>
        <v>9</v>
      </c>
      <c r="K61" s="299">
        <f>+O61+Q61+S61+W61+U61</f>
        <v>598</v>
      </c>
      <c r="L61" s="299">
        <v>415</v>
      </c>
      <c r="M61" s="299">
        <v>183</v>
      </c>
      <c r="N61" s="299">
        <v>0</v>
      </c>
      <c r="O61" s="299">
        <v>0</v>
      </c>
      <c r="P61" s="299">
        <v>9</v>
      </c>
      <c r="Q61" s="299">
        <v>598</v>
      </c>
      <c r="R61" s="299">
        <v>0</v>
      </c>
      <c r="S61" s="299">
        <v>0</v>
      </c>
      <c r="T61" s="299">
        <v>0</v>
      </c>
      <c r="U61" s="299">
        <v>0</v>
      </c>
      <c r="V61" s="299">
        <v>0</v>
      </c>
      <c r="W61" s="299">
        <v>0</v>
      </c>
      <c r="X61" s="299">
        <f>SUM(Y61:AC61)</f>
        <v>0</v>
      </c>
      <c r="Y61" s="299">
        <v>0</v>
      </c>
      <c r="Z61" s="299">
        <v>0</v>
      </c>
      <c r="AA61" s="299">
        <v>0</v>
      </c>
      <c r="AB61" s="299">
        <v>0</v>
      </c>
      <c r="AC61" s="299">
        <v>0</v>
      </c>
      <c r="AD61" s="299">
        <v>0</v>
      </c>
      <c r="AE61" s="299">
        <f>+AF61+AG61</f>
        <v>0</v>
      </c>
      <c r="AF61" s="299">
        <v>0</v>
      </c>
      <c r="AG61" s="299">
        <v>0</v>
      </c>
      <c r="AH61" s="299">
        <v>0</v>
      </c>
      <c r="AI61" s="289" t="s">
        <v>1230</v>
      </c>
    </row>
    <row r="62" spans="1:35" s="60" customFormat="1" ht="13.5" customHeight="1">
      <c r="A62" s="53"/>
      <c r="B62" s="54" t="s">
        <v>1231</v>
      </c>
      <c r="C62" s="73" t="s">
        <v>1078</v>
      </c>
      <c r="D62" s="51"/>
      <c r="E62" s="51"/>
      <c r="F62" s="298">
        <f t="shared" si="14"/>
        <v>42</v>
      </c>
      <c r="G62" s="299">
        <f t="shared" si="14"/>
        <v>769</v>
      </c>
      <c r="H62" s="299">
        <f t="shared" si="14"/>
        <v>717</v>
      </c>
      <c r="I62" s="299">
        <f t="shared" si="14"/>
        <v>52</v>
      </c>
      <c r="J62" s="297">
        <f>+N62+P62+R62+T62+V62</f>
        <v>42</v>
      </c>
      <c r="K62" s="299">
        <f>+O62+Q62+S62+W62+U62</f>
        <v>769</v>
      </c>
      <c r="L62" s="299">
        <v>717</v>
      </c>
      <c r="M62" s="299">
        <v>52</v>
      </c>
      <c r="N62" s="299">
        <v>15</v>
      </c>
      <c r="O62" s="299">
        <v>45</v>
      </c>
      <c r="P62" s="299">
        <v>27</v>
      </c>
      <c r="Q62" s="299">
        <v>724</v>
      </c>
      <c r="R62" s="299">
        <v>0</v>
      </c>
      <c r="S62" s="299">
        <v>0</v>
      </c>
      <c r="T62" s="299">
        <v>0</v>
      </c>
      <c r="U62" s="299">
        <v>0</v>
      </c>
      <c r="V62" s="299">
        <v>0</v>
      </c>
      <c r="W62" s="299">
        <v>0</v>
      </c>
      <c r="X62" s="299">
        <f>SUM(Y62:AC62)</f>
        <v>0</v>
      </c>
      <c r="Y62" s="299">
        <v>0</v>
      </c>
      <c r="Z62" s="299">
        <v>0</v>
      </c>
      <c r="AA62" s="299">
        <v>0</v>
      </c>
      <c r="AB62" s="299">
        <v>0</v>
      </c>
      <c r="AC62" s="299">
        <v>0</v>
      </c>
      <c r="AD62" s="299">
        <v>0</v>
      </c>
      <c r="AE62" s="299">
        <f>+AF62+AG62</f>
        <v>0</v>
      </c>
      <c r="AF62" s="299">
        <v>0</v>
      </c>
      <c r="AG62" s="299">
        <v>0</v>
      </c>
      <c r="AH62" s="299">
        <v>0</v>
      </c>
      <c r="AI62" s="289" t="s">
        <v>1232</v>
      </c>
    </row>
    <row r="63" spans="1:35" s="60" customFormat="1" ht="13.5" customHeight="1">
      <c r="A63" s="53"/>
      <c r="B63" s="54" t="s">
        <v>1233</v>
      </c>
      <c r="C63" s="73" t="s">
        <v>1079</v>
      </c>
      <c r="D63" s="51"/>
      <c r="E63" s="51"/>
      <c r="F63" s="298">
        <f t="shared" si="14"/>
        <v>4</v>
      </c>
      <c r="G63" s="299">
        <f t="shared" si="14"/>
        <v>19</v>
      </c>
      <c r="H63" s="299">
        <f t="shared" si="14"/>
        <v>15</v>
      </c>
      <c r="I63" s="299">
        <f t="shared" si="14"/>
        <v>4</v>
      </c>
      <c r="J63" s="297">
        <f>+N63+P63+R63+T63+V63</f>
        <v>4</v>
      </c>
      <c r="K63" s="299">
        <f>+O63+Q63+S63+W63+U63</f>
        <v>19</v>
      </c>
      <c r="L63" s="299">
        <v>15</v>
      </c>
      <c r="M63" s="299">
        <v>4</v>
      </c>
      <c r="N63" s="299">
        <v>1</v>
      </c>
      <c r="O63" s="299">
        <v>3</v>
      </c>
      <c r="P63" s="299">
        <v>3</v>
      </c>
      <c r="Q63" s="299">
        <v>16</v>
      </c>
      <c r="R63" s="299">
        <v>0</v>
      </c>
      <c r="S63" s="299">
        <v>0</v>
      </c>
      <c r="T63" s="299">
        <v>0</v>
      </c>
      <c r="U63" s="299">
        <v>0</v>
      </c>
      <c r="V63" s="299">
        <v>0</v>
      </c>
      <c r="W63" s="299">
        <v>0</v>
      </c>
      <c r="X63" s="299">
        <f>SUM(Y63:AC63)</f>
        <v>0</v>
      </c>
      <c r="Y63" s="299">
        <v>0</v>
      </c>
      <c r="Z63" s="299">
        <v>0</v>
      </c>
      <c r="AA63" s="299">
        <v>0</v>
      </c>
      <c r="AB63" s="299">
        <v>0</v>
      </c>
      <c r="AC63" s="299">
        <v>0</v>
      </c>
      <c r="AD63" s="299">
        <v>0</v>
      </c>
      <c r="AE63" s="299">
        <f>+AF63+AG63</f>
        <v>0</v>
      </c>
      <c r="AF63" s="299">
        <v>0</v>
      </c>
      <c r="AG63" s="299">
        <v>0</v>
      </c>
      <c r="AH63" s="299">
        <v>0</v>
      </c>
      <c r="AI63" s="289" t="s">
        <v>1234</v>
      </c>
    </row>
    <row r="64" spans="1:35" s="60" customFormat="1" ht="13.5" customHeight="1">
      <c r="A64" s="53"/>
      <c r="B64" s="54" t="s">
        <v>1235</v>
      </c>
      <c r="C64" s="73" t="s">
        <v>1080</v>
      </c>
      <c r="D64" s="51"/>
      <c r="E64" s="51"/>
      <c r="F64" s="298">
        <f t="shared" si="14"/>
        <v>40</v>
      </c>
      <c r="G64" s="299">
        <f t="shared" si="14"/>
        <v>140</v>
      </c>
      <c r="H64" s="299">
        <f t="shared" si="14"/>
        <v>102</v>
      </c>
      <c r="I64" s="299">
        <f t="shared" si="14"/>
        <v>38</v>
      </c>
      <c r="J64" s="297">
        <f>+N64+P64+R64+T64+V64</f>
        <v>40</v>
      </c>
      <c r="K64" s="299">
        <f>+O64+Q64+S64+W64+U64</f>
        <v>140</v>
      </c>
      <c r="L64" s="299">
        <v>102</v>
      </c>
      <c r="M64" s="299">
        <v>38</v>
      </c>
      <c r="N64" s="299">
        <v>20</v>
      </c>
      <c r="O64" s="299">
        <v>38</v>
      </c>
      <c r="P64" s="299">
        <v>20</v>
      </c>
      <c r="Q64" s="299">
        <v>102</v>
      </c>
      <c r="R64" s="299">
        <v>0</v>
      </c>
      <c r="S64" s="299">
        <v>0</v>
      </c>
      <c r="T64" s="299">
        <v>0</v>
      </c>
      <c r="U64" s="299">
        <v>0</v>
      </c>
      <c r="V64" s="299">
        <v>0</v>
      </c>
      <c r="W64" s="299">
        <v>0</v>
      </c>
      <c r="X64" s="299">
        <f>SUM(Y64:AC64)</f>
        <v>0</v>
      </c>
      <c r="Y64" s="299">
        <v>0</v>
      </c>
      <c r="Z64" s="299">
        <v>0</v>
      </c>
      <c r="AA64" s="299">
        <v>0</v>
      </c>
      <c r="AB64" s="299">
        <v>0</v>
      </c>
      <c r="AC64" s="299">
        <v>0</v>
      </c>
      <c r="AD64" s="299">
        <v>0</v>
      </c>
      <c r="AE64" s="299">
        <f>+AF64+AG64</f>
        <v>0</v>
      </c>
      <c r="AF64" s="299">
        <v>0</v>
      </c>
      <c r="AG64" s="299">
        <v>0</v>
      </c>
      <c r="AH64" s="299">
        <v>0</v>
      </c>
      <c r="AI64" s="289" t="s">
        <v>1236</v>
      </c>
    </row>
    <row r="65" spans="1:35" s="60" customFormat="1" ht="6.75" customHeight="1">
      <c r="A65" s="91"/>
      <c r="B65" s="92"/>
      <c r="C65" s="93"/>
      <c r="D65" s="94"/>
      <c r="E65" s="94"/>
      <c r="F65" s="300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290" t="s">
        <v>1237</v>
      </c>
    </row>
    <row r="66" spans="1:35" s="60" customFormat="1" ht="21.75" customHeight="1">
      <c r="A66" s="53"/>
      <c r="B66" s="557" t="s">
        <v>1481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59"/>
      <c r="M66" s="559"/>
      <c r="N66" s="559"/>
      <c r="O66" s="559"/>
      <c r="P66" s="559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54"/>
    </row>
    <row r="67" spans="1:35" s="60" customFormat="1" ht="9" customHeight="1">
      <c r="A67" s="91"/>
      <c r="B67" s="92"/>
      <c r="C67" s="93"/>
      <c r="D67" s="94"/>
      <c r="E67" s="94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92"/>
    </row>
    <row r="68" spans="1:35" s="60" customFormat="1" ht="15.75" customHeight="1">
      <c r="A68" s="61"/>
      <c r="B68" s="62"/>
      <c r="C68" s="74"/>
      <c r="D68" s="63"/>
      <c r="E68" s="63"/>
      <c r="F68" s="550" t="s">
        <v>653</v>
      </c>
      <c r="G68" s="544"/>
      <c r="H68" s="544"/>
      <c r="I68" s="551"/>
      <c r="J68" s="68"/>
      <c r="K68" s="64"/>
      <c r="L68" s="201" t="s">
        <v>654</v>
      </c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216" t="s">
        <v>655</v>
      </c>
      <c r="Y68" s="216"/>
      <c r="Z68" s="216"/>
      <c r="AA68" s="216"/>
      <c r="AB68" s="216"/>
      <c r="AC68" s="217"/>
      <c r="AD68" s="568" t="s">
        <v>1486</v>
      </c>
      <c r="AE68" s="544"/>
      <c r="AF68" s="544"/>
      <c r="AG68" s="544"/>
      <c r="AH68" s="544"/>
      <c r="AI68" s="87"/>
    </row>
    <row r="69" spans="1:35" s="60" customFormat="1" ht="15.75" customHeight="1">
      <c r="A69" s="53"/>
      <c r="B69" s="535" t="s">
        <v>656</v>
      </c>
      <c r="C69" s="536"/>
      <c r="D69" s="51"/>
      <c r="E69" s="51"/>
      <c r="F69" s="545"/>
      <c r="G69" s="546"/>
      <c r="H69" s="546"/>
      <c r="I69" s="529"/>
      <c r="J69" s="560" t="s">
        <v>657</v>
      </c>
      <c r="K69" s="530"/>
      <c r="L69" s="530"/>
      <c r="M69" s="531"/>
      <c r="N69" s="560" t="s">
        <v>658</v>
      </c>
      <c r="O69" s="561"/>
      <c r="P69" s="69" t="s">
        <v>659</v>
      </c>
      <c r="Q69" s="532" t="s">
        <v>1160</v>
      </c>
      <c r="R69" s="533"/>
      <c r="S69" s="533"/>
      <c r="T69" s="533"/>
      <c r="U69" s="534"/>
      <c r="V69" s="547" t="s">
        <v>660</v>
      </c>
      <c r="W69" s="548"/>
      <c r="X69" s="560" t="s">
        <v>650</v>
      </c>
      <c r="Y69" s="549"/>
      <c r="Z69" s="549"/>
      <c r="AA69" s="549"/>
      <c r="AB69" s="549"/>
      <c r="AC69" s="561"/>
      <c r="AD69" s="545"/>
      <c r="AE69" s="546"/>
      <c r="AF69" s="546"/>
      <c r="AG69" s="546"/>
      <c r="AH69" s="546"/>
      <c r="AI69" s="90" t="s">
        <v>661</v>
      </c>
    </row>
    <row r="70" spans="1:35" s="60" customFormat="1" ht="15.75" customHeight="1">
      <c r="A70" s="53"/>
      <c r="B70" s="536"/>
      <c r="C70" s="536"/>
      <c r="D70" s="51"/>
      <c r="E70" s="51"/>
      <c r="F70" s="552" t="s">
        <v>662</v>
      </c>
      <c r="G70" s="69"/>
      <c r="H70" s="70" t="s">
        <v>663</v>
      </c>
      <c r="I70" s="71"/>
      <c r="J70" s="552" t="s">
        <v>662</v>
      </c>
      <c r="K70" s="69"/>
      <c r="L70" s="70" t="s">
        <v>663</v>
      </c>
      <c r="M70" s="71"/>
      <c r="N70" s="552" t="s">
        <v>662</v>
      </c>
      <c r="O70" s="552" t="s">
        <v>664</v>
      </c>
      <c r="P70" s="69" t="s">
        <v>177</v>
      </c>
      <c r="Q70" s="285" t="s">
        <v>178</v>
      </c>
      <c r="R70" s="566" t="s">
        <v>1158</v>
      </c>
      <c r="S70" s="567"/>
      <c r="T70" s="560" t="s">
        <v>1159</v>
      </c>
      <c r="U70" s="561"/>
      <c r="V70" s="552" t="s">
        <v>662</v>
      </c>
      <c r="W70" s="552" t="s">
        <v>664</v>
      </c>
      <c r="X70" s="564" t="s">
        <v>662</v>
      </c>
      <c r="Y70" s="218"/>
      <c r="Z70" s="218"/>
      <c r="AA70" s="218"/>
      <c r="AB70" s="218"/>
      <c r="AC70" s="219"/>
      <c r="AD70" s="552" t="s">
        <v>662</v>
      </c>
      <c r="AE70" s="69"/>
      <c r="AF70" s="70" t="s">
        <v>1478</v>
      </c>
      <c r="AG70" s="70"/>
      <c r="AH70" s="555" t="s">
        <v>649</v>
      </c>
      <c r="AI70" s="90" t="s">
        <v>665</v>
      </c>
    </row>
    <row r="71" spans="1:35" s="60" customFormat="1" ht="39.75" customHeight="1">
      <c r="A71" s="65"/>
      <c r="B71" s="66"/>
      <c r="C71" s="75"/>
      <c r="D71" s="67"/>
      <c r="E71" s="67"/>
      <c r="F71" s="554"/>
      <c r="G71" s="72" t="s">
        <v>666</v>
      </c>
      <c r="H71" s="72" t="s">
        <v>667</v>
      </c>
      <c r="I71" s="72" t="s">
        <v>668</v>
      </c>
      <c r="J71" s="554"/>
      <c r="K71" s="72" t="s">
        <v>666</v>
      </c>
      <c r="L71" s="72" t="s">
        <v>667</v>
      </c>
      <c r="M71" s="72" t="s">
        <v>668</v>
      </c>
      <c r="N71" s="553"/>
      <c r="O71" s="553"/>
      <c r="P71" s="220" t="s">
        <v>662</v>
      </c>
      <c r="Q71" s="220" t="s">
        <v>664</v>
      </c>
      <c r="R71" s="220" t="s">
        <v>662</v>
      </c>
      <c r="S71" s="220" t="s">
        <v>664</v>
      </c>
      <c r="T71" s="220" t="s">
        <v>662</v>
      </c>
      <c r="U71" s="220" t="s">
        <v>664</v>
      </c>
      <c r="V71" s="562"/>
      <c r="W71" s="563"/>
      <c r="X71" s="565"/>
      <c r="Y71" s="223" t="s">
        <v>669</v>
      </c>
      <c r="Z71" s="199" t="s">
        <v>1179</v>
      </c>
      <c r="AA71" s="223" t="s">
        <v>1158</v>
      </c>
      <c r="AB71" s="223" t="s">
        <v>1161</v>
      </c>
      <c r="AC71" s="223" t="s">
        <v>670</v>
      </c>
      <c r="AD71" s="554"/>
      <c r="AE71" s="72" t="s">
        <v>666</v>
      </c>
      <c r="AF71" s="72" t="s">
        <v>667</v>
      </c>
      <c r="AG71" s="86" t="s">
        <v>668</v>
      </c>
      <c r="AH71" s="556"/>
      <c r="AI71" s="89"/>
    </row>
    <row r="72" spans="1:35" s="60" customFormat="1" ht="6" customHeight="1">
      <c r="A72" s="53"/>
      <c r="B72" s="54"/>
      <c r="C72" s="73"/>
      <c r="D72" s="51"/>
      <c r="E72" s="51"/>
      <c r="F72" s="221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89"/>
    </row>
    <row r="73" spans="1:35" s="59" customFormat="1" ht="13.5" customHeight="1">
      <c r="A73" s="80" t="s">
        <v>1476</v>
      </c>
      <c r="B73" s="538" t="s">
        <v>1082</v>
      </c>
      <c r="C73" s="539"/>
      <c r="D73" s="539"/>
      <c r="E73" s="83"/>
      <c r="F73" s="296">
        <f aca="true" t="shared" si="15" ref="F73:AH73">SUM(F75:F78)</f>
        <v>19</v>
      </c>
      <c r="G73" s="297">
        <f t="shared" si="15"/>
        <v>694</v>
      </c>
      <c r="H73" s="297">
        <f t="shared" si="15"/>
        <v>604</v>
      </c>
      <c r="I73" s="297">
        <f t="shared" si="15"/>
        <v>90</v>
      </c>
      <c r="J73" s="297">
        <f t="shared" si="15"/>
        <v>4</v>
      </c>
      <c r="K73" s="297">
        <f t="shared" si="15"/>
        <v>394</v>
      </c>
      <c r="L73" s="297">
        <f t="shared" si="15"/>
        <v>337</v>
      </c>
      <c r="M73" s="297">
        <f t="shared" si="15"/>
        <v>57</v>
      </c>
      <c r="N73" s="297">
        <f t="shared" si="15"/>
        <v>0</v>
      </c>
      <c r="O73" s="297">
        <f t="shared" si="15"/>
        <v>0</v>
      </c>
      <c r="P73" s="297">
        <f t="shared" si="15"/>
        <v>4</v>
      </c>
      <c r="Q73" s="297">
        <f t="shared" si="15"/>
        <v>394</v>
      </c>
      <c r="R73" s="297">
        <f t="shared" si="15"/>
        <v>0</v>
      </c>
      <c r="S73" s="297">
        <f t="shared" si="15"/>
        <v>0</v>
      </c>
      <c r="T73" s="297">
        <f t="shared" si="15"/>
        <v>0</v>
      </c>
      <c r="U73" s="297">
        <f t="shared" si="15"/>
        <v>0</v>
      </c>
      <c r="V73" s="297">
        <f t="shared" si="15"/>
        <v>0</v>
      </c>
      <c r="W73" s="297">
        <f t="shared" si="15"/>
        <v>0</v>
      </c>
      <c r="X73" s="297">
        <f t="shared" si="15"/>
        <v>0</v>
      </c>
      <c r="Y73" s="297">
        <f t="shared" si="15"/>
        <v>0</v>
      </c>
      <c r="Z73" s="297">
        <f t="shared" si="15"/>
        <v>0</v>
      </c>
      <c r="AA73" s="297">
        <f t="shared" si="15"/>
        <v>0</v>
      </c>
      <c r="AB73" s="297">
        <f t="shared" si="15"/>
        <v>0</v>
      </c>
      <c r="AC73" s="297">
        <f t="shared" si="15"/>
        <v>0</v>
      </c>
      <c r="AD73" s="297">
        <f t="shared" si="15"/>
        <v>15</v>
      </c>
      <c r="AE73" s="297">
        <f t="shared" si="15"/>
        <v>300</v>
      </c>
      <c r="AF73" s="297">
        <f t="shared" si="15"/>
        <v>267</v>
      </c>
      <c r="AG73" s="297">
        <f t="shared" si="15"/>
        <v>33</v>
      </c>
      <c r="AH73" s="297">
        <f t="shared" si="15"/>
        <v>3</v>
      </c>
      <c r="AI73" s="88" t="s">
        <v>1083</v>
      </c>
    </row>
    <row r="74" spans="1:35" s="59" customFormat="1" ht="6" customHeight="1">
      <c r="A74" s="80"/>
      <c r="B74" s="82"/>
      <c r="C74" s="50"/>
      <c r="D74" s="50"/>
      <c r="E74" s="83"/>
      <c r="F74" s="296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88"/>
    </row>
    <row r="75" spans="1:35" s="60" customFormat="1" ht="13.5" customHeight="1">
      <c r="A75" s="53"/>
      <c r="B75" s="54" t="s">
        <v>1238</v>
      </c>
      <c r="C75" s="73" t="s">
        <v>1084</v>
      </c>
      <c r="D75" s="51"/>
      <c r="E75" s="51"/>
      <c r="F75" s="298">
        <f aca="true" t="shared" si="16" ref="F75:I78">+J75+AD75</f>
        <v>2</v>
      </c>
      <c r="G75" s="299">
        <f t="shared" si="16"/>
        <v>258</v>
      </c>
      <c r="H75" s="299">
        <f t="shared" si="16"/>
        <v>229</v>
      </c>
      <c r="I75" s="299">
        <f t="shared" si="16"/>
        <v>29</v>
      </c>
      <c r="J75" s="297">
        <f>+N75+P75+R75+T75+V75</f>
        <v>2</v>
      </c>
      <c r="K75" s="299">
        <f>+O75+Q75+S75+W75+U75</f>
        <v>258</v>
      </c>
      <c r="L75" s="299">
        <v>229</v>
      </c>
      <c r="M75" s="299">
        <v>29</v>
      </c>
      <c r="N75" s="299">
        <v>0</v>
      </c>
      <c r="O75" s="299">
        <v>0</v>
      </c>
      <c r="P75" s="299">
        <v>2</v>
      </c>
      <c r="Q75" s="299">
        <v>258</v>
      </c>
      <c r="R75" s="299">
        <v>0</v>
      </c>
      <c r="S75" s="299">
        <v>0</v>
      </c>
      <c r="T75" s="299">
        <v>0</v>
      </c>
      <c r="U75" s="299">
        <v>0</v>
      </c>
      <c r="V75" s="299">
        <v>0</v>
      </c>
      <c r="W75" s="299">
        <v>0</v>
      </c>
      <c r="X75" s="299">
        <f>SUM(Y75:AC75)</f>
        <v>0</v>
      </c>
      <c r="Y75" s="299">
        <v>0</v>
      </c>
      <c r="Z75" s="299">
        <v>0</v>
      </c>
      <c r="AA75" s="299">
        <v>0</v>
      </c>
      <c r="AB75" s="299">
        <v>0</v>
      </c>
      <c r="AC75" s="299">
        <v>0</v>
      </c>
      <c r="AD75" s="299">
        <v>0</v>
      </c>
      <c r="AE75" s="299">
        <f>+AF75+AG75</f>
        <v>0</v>
      </c>
      <c r="AF75" s="299">
        <v>0</v>
      </c>
      <c r="AG75" s="299">
        <v>0</v>
      </c>
      <c r="AH75" s="299">
        <v>0</v>
      </c>
      <c r="AI75" s="289" t="s">
        <v>1238</v>
      </c>
    </row>
    <row r="76" spans="1:35" s="60" customFormat="1" ht="13.5" customHeight="1">
      <c r="A76" s="53"/>
      <c r="B76" s="54" t="s">
        <v>1239</v>
      </c>
      <c r="C76" s="73" t="s">
        <v>1085</v>
      </c>
      <c r="D76" s="51"/>
      <c r="E76" s="51"/>
      <c r="F76" s="298">
        <f t="shared" si="16"/>
        <v>1</v>
      </c>
      <c r="G76" s="299">
        <f t="shared" si="16"/>
        <v>88</v>
      </c>
      <c r="H76" s="299">
        <f t="shared" si="16"/>
        <v>69</v>
      </c>
      <c r="I76" s="299">
        <f t="shared" si="16"/>
        <v>19</v>
      </c>
      <c r="J76" s="299">
        <f>+N76+P76+R76+V76</f>
        <v>1</v>
      </c>
      <c r="K76" s="299">
        <f>+O76+Q76+S76+W76+U76</f>
        <v>88</v>
      </c>
      <c r="L76" s="299">
        <v>69</v>
      </c>
      <c r="M76" s="299">
        <v>19</v>
      </c>
      <c r="N76" s="299">
        <v>0</v>
      </c>
      <c r="O76" s="299">
        <v>0</v>
      </c>
      <c r="P76" s="299">
        <v>1</v>
      </c>
      <c r="Q76" s="299">
        <v>88</v>
      </c>
      <c r="R76" s="299">
        <v>0</v>
      </c>
      <c r="S76" s="299">
        <v>0</v>
      </c>
      <c r="T76" s="299">
        <v>0</v>
      </c>
      <c r="U76" s="299">
        <v>0</v>
      </c>
      <c r="V76" s="299">
        <v>0</v>
      </c>
      <c r="W76" s="299">
        <v>0</v>
      </c>
      <c r="X76" s="299">
        <f>SUM(Y76:AC76)</f>
        <v>0</v>
      </c>
      <c r="Y76" s="299">
        <v>0</v>
      </c>
      <c r="Z76" s="299">
        <v>0</v>
      </c>
      <c r="AA76" s="299">
        <v>0</v>
      </c>
      <c r="AB76" s="299">
        <v>0</v>
      </c>
      <c r="AC76" s="299">
        <v>0</v>
      </c>
      <c r="AD76" s="299">
        <v>0</v>
      </c>
      <c r="AE76" s="299">
        <f>+AF76+AG76</f>
        <v>0</v>
      </c>
      <c r="AF76" s="299">
        <v>0</v>
      </c>
      <c r="AG76" s="299">
        <v>0</v>
      </c>
      <c r="AH76" s="299">
        <v>0</v>
      </c>
      <c r="AI76" s="289" t="s">
        <v>1239</v>
      </c>
    </row>
    <row r="77" spans="1:35" s="60" customFormat="1" ht="13.5" customHeight="1">
      <c r="A77" s="53"/>
      <c r="B77" s="54" t="s">
        <v>1240</v>
      </c>
      <c r="C77" s="73" t="s">
        <v>720</v>
      </c>
      <c r="D77" s="51"/>
      <c r="E77" s="51"/>
      <c r="F77" s="298">
        <f t="shared" si="16"/>
        <v>0</v>
      </c>
      <c r="G77" s="299">
        <f t="shared" si="16"/>
        <v>0</v>
      </c>
      <c r="H77" s="299">
        <f t="shared" si="16"/>
        <v>0</v>
      </c>
      <c r="I77" s="299">
        <f t="shared" si="16"/>
        <v>0</v>
      </c>
      <c r="J77" s="299">
        <f>+N77+P77+R77+V77</f>
        <v>0</v>
      </c>
      <c r="K77" s="299">
        <f>+O77+Q77+S77+W77+U77</f>
        <v>0</v>
      </c>
      <c r="L77" s="299">
        <v>0</v>
      </c>
      <c r="M77" s="299">
        <v>0</v>
      </c>
      <c r="N77" s="299">
        <v>0</v>
      </c>
      <c r="O77" s="299">
        <v>0</v>
      </c>
      <c r="P77" s="299">
        <v>0</v>
      </c>
      <c r="Q77" s="299">
        <v>0</v>
      </c>
      <c r="R77" s="299">
        <v>0</v>
      </c>
      <c r="S77" s="299">
        <v>0</v>
      </c>
      <c r="T77" s="299">
        <v>0</v>
      </c>
      <c r="U77" s="299">
        <v>0</v>
      </c>
      <c r="V77" s="299">
        <v>0</v>
      </c>
      <c r="W77" s="299">
        <v>0</v>
      </c>
      <c r="X77" s="299">
        <f>SUM(Y77:AC77)</f>
        <v>0</v>
      </c>
      <c r="Y77" s="299">
        <v>0</v>
      </c>
      <c r="Z77" s="299">
        <v>0</v>
      </c>
      <c r="AA77" s="299">
        <v>0</v>
      </c>
      <c r="AB77" s="299">
        <v>0</v>
      </c>
      <c r="AC77" s="299">
        <v>0</v>
      </c>
      <c r="AD77" s="299">
        <v>0</v>
      </c>
      <c r="AE77" s="299">
        <f>+AF77+AG77</f>
        <v>0</v>
      </c>
      <c r="AF77" s="299">
        <v>0</v>
      </c>
      <c r="AG77" s="299">
        <v>0</v>
      </c>
      <c r="AH77" s="299">
        <v>0</v>
      </c>
      <c r="AI77" s="289" t="s">
        <v>1241</v>
      </c>
    </row>
    <row r="78" spans="1:35" s="60" customFormat="1" ht="13.5" customHeight="1">
      <c r="A78" s="53"/>
      <c r="B78" s="54" t="s">
        <v>1242</v>
      </c>
      <c r="C78" s="73" t="s">
        <v>1086</v>
      </c>
      <c r="D78" s="51"/>
      <c r="E78" s="51"/>
      <c r="F78" s="298">
        <f t="shared" si="16"/>
        <v>16</v>
      </c>
      <c r="G78" s="299">
        <f t="shared" si="16"/>
        <v>348</v>
      </c>
      <c r="H78" s="299">
        <f t="shared" si="16"/>
        <v>306</v>
      </c>
      <c r="I78" s="299">
        <f t="shared" si="16"/>
        <v>42</v>
      </c>
      <c r="J78" s="299">
        <f>+N78+P78+R78+V78</f>
        <v>1</v>
      </c>
      <c r="K78" s="299">
        <f>+O78+Q78+S78+W78+U78</f>
        <v>48</v>
      </c>
      <c r="L78" s="299">
        <v>39</v>
      </c>
      <c r="M78" s="299">
        <v>9</v>
      </c>
      <c r="N78" s="299">
        <v>0</v>
      </c>
      <c r="O78" s="299">
        <v>0</v>
      </c>
      <c r="P78" s="299">
        <v>1</v>
      </c>
      <c r="Q78" s="299">
        <v>48</v>
      </c>
      <c r="R78" s="299">
        <v>0</v>
      </c>
      <c r="S78" s="299">
        <v>0</v>
      </c>
      <c r="T78" s="299">
        <v>0</v>
      </c>
      <c r="U78" s="299">
        <v>0</v>
      </c>
      <c r="V78" s="299">
        <v>0</v>
      </c>
      <c r="W78" s="299">
        <v>0</v>
      </c>
      <c r="X78" s="299">
        <f>SUM(Y78:AC78)</f>
        <v>0</v>
      </c>
      <c r="Y78" s="299">
        <v>0</v>
      </c>
      <c r="Z78" s="299">
        <v>0</v>
      </c>
      <c r="AA78" s="299">
        <v>0</v>
      </c>
      <c r="AB78" s="299">
        <v>0</v>
      </c>
      <c r="AC78" s="299">
        <v>0</v>
      </c>
      <c r="AD78" s="299">
        <v>15</v>
      </c>
      <c r="AE78" s="299">
        <v>300</v>
      </c>
      <c r="AF78" s="299">
        <v>267</v>
      </c>
      <c r="AG78" s="299">
        <v>33</v>
      </c>
      <c r="AH78" s="299">
        <v>3</v>
      </c>
      <c r="AI78" s="289" t="s">
        <v>1243</v>
      </c>
    </row>
    <row r="79" spans="1:35" s="60" customFormat="1" ht="6" customHeight="1">
      <c r="A79" s="53"/>
      <c r="B79" s="54"/>
      <c r="C79" s="73"/>
      <c r="D79" s="51"/>
      <c r="E79" s="51"/>
      <c r="F79" s="298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89"/>
    </row>
    <row r="80" spans="1:35" s="59" customFormat="1" ht="13.5" customHeight="1">
      <c r="A80" s="80" t="s">
        <v>562</v>
      </c>
      <c r="B80" s="538" t="s">
        <v>630</v>
      </c>
      <c r="C80" s="539"/>
      <c r="D80" s="83"/>
      <c r="E80" s="83"/>
      <c r="F80" s="296">
        <f aca="true" t="shared" si="17" ref="F80:AH80">SUM(F82:F86)</f>
        <v>116</v>
      </c>
      <c r="G80" s="297">
        <f t="shared" si="17"/>
        <v>2279</v>
      </c>
      <c r="H80" s="297">
        <f t="shared" si="17"/>
        <v>1512</v>
      </c>
      <c r="I80" s="297">
        <f t="shared" si="17"/>
        <v>767</v>
      </c>
      <c r="J80" s="297">
        <f t="shared" si="17"/>
        <v>116</v>
      </c>
      <c r="K80" s="297">
        <f t="shared" si="17"/>
        <v>2279</v>
      </c>
      <c r="L80" s="297">
        <f t="shared" si="17"/>
        <v>1512</v>
      </c>
      <c r="M80" s="297">
        <f t="shared" si="17"/>
        <v>767</v>
      </c>
      <c r="N80" s="297">
        <f t="shared" si="17"/>
        <v>7</v>
      </c>
      <c r="O80" s="297">
        <f t="shared" si="17"/>
        <v>14</v>
      </c>
      <c r="P80" s="297">
        <f t="shared" si="17"/>
        <v>107</v>
      </c>
      <c r="Q80" s="297">
        <f t="shared" si="17"/>
        <v>1819</v>
      </c>
      <c r="R80" s="297">
        <f t="shared" si="17"/>
        <v>1</v>
      </c>
      <c r="S80" s="297">
        <f t="shared" si="17"/>
        <v>358</v>
      </c>
      <c r="T80" s="297">
        <f t="shared" si="17"/>
        <v>1</v>
      </c>
      <c r="U80" s="297">
        <f t="shared" si="17"/>
        <v>88</v>
      </c>
      <c r="V80" s="297">
        <f t="shared" si="17"/>
        <v>0</v>
      </c>
      <c r="W80" s="297">
        <f t="shared" si="17"/>
        <v>0</v>
      </c>
      <c r="X80" s="297">
        <f t="shared" si="17"/>
        <v>1</v>
      </c>
      <c r="Y80" s="297">
        <f t="shared" si="17"/>
        <v>0</v>
      </c>
      <c r="Z80" s="297">
        <f t="shared" si="17"/>
        <v>1</v>
      </c>
      <c r="AA80" s="297">
        <f t="shared" si="17"/>
        <v>0</v>
      </c>
      <c r="AB80" s="297">
        <f t="shared" si="17"/>
        <v>0</v>
      </c>
      <c r="AC80" s="297">
        <f t="shared" si="17"/>
        <v>0</v>
      </c>
      <c r="AD80" s="297">
        <f t="shared" si="17"/>
        <v>0</v>
      </c>
      <c r="AE80" s="297">
        <f t="shared" si="17"/>
        <v>0</v>
      </c>
      <c r="AF80" s="297">
        <f t="shared" si="17"/>
        <v>0</v>
      </c>
      <c r="AG80" s="297">
        <f t="shared" si="17"/>
        <v>0</v>
      </c>
      <c r="AH80" s="297">
        <f t="shared" si="17"/>
        <v>0</v>
      </c>
      <c r="AI80" s="88" t="s">
        <v>562</v>
      </c>
    </row>
    <row r="81" spans="1:35" s="59" customFormat="1" ht="6" customHeight="1">
      <c r="A81" s="80"/>
      <c r="B81" s="82"/>
      <c r="C81" s="50"/>
      <c r="D81" s="83"/>
      <c r="E81" s="83"/>
      <c r="F81" s="296"/>
      <c r="G81" s="297"/>
      <c r="H81" s="297"/>
      <c r="I81" s="297"/>
      <c r="J81" s="299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88"/>
    </row>
    <row r="82" spans="1:35" s="59" customFormat="1" ht="13.5" customHeight="1">
      <c r="A82" s="80"/>
      <c r="B82" s="54" t="s">
        <v>1244</v>
      </c>
      <c r="C82" s="142" t="s">
        <v>722</v>
      </c>
      <c r="D82" s="51"/>
      <c r="E82" s="83"/>
      <c r="F82" s="298">
        <f aca="true" t="shared" si="18" ref="F82:I86">+J82+AD82</f>
        <v>30</v>
      </c>
      <c r="G82" s="299">
        <f t="shared" si="18"/>
        <v>1017</v>
      </c>
      <c r="H82" s="299">
        <f t="shared" si="18"/>
        <v>581</v>
      </c>
      <c r="I82" s="299">
        <f t="shared" si="18"/>
        <v>436</v>
      </c>
      <c r="J82" s="297">
        <f>+N82+P82+R82+T82+V82</f>
        <v>30</v>
      </c>
      <c r="K82" s="299">
        <f>+O82+Q82+S82+W82+U82</f>
        <v>1017</v>
      </c>
      <c r="L82" s="299">
        <v>581</v>
      </c>
      <c r="M82" s="299">
        <v>436</v>
      </c>
      <c r="N82" s="299">
        <v>1</v>
      </c>
      <c r="O82" s="299">
        <v>2</v>
      </c>
      <c r="P82" s="299">
        <v>28</v>
      </c>
      <c r="Q82" s="299">
        <v>657</v>
      </c>
      <c r="R82" s="299">
        <v>1</v>
      </c>
      <c r="S82" s="299">
        <v>358</v>
      </c>
      <c r="T82" s="299">
        <v>0</v>
      </c>
      <c r="U82" s="299">
        <v>0</v>
      </c>
      <c r="V82" s="299">
        <v>0</v>
      </c>
      <c r="W82" s="299">
        <v>0</v>
      </c>
      <c r="X82" s="299">
        <f>SUM(Y82:AC82)</f>
        <v>0</v>
      </c>
      <c r="Y82" s="299">
        <v>0</v>
      </c>
      <c r="Z82" s="299">
        <v>0</v>
      </c>
      <c r="AA82" s="299">
        <v>0</v>
      </c>
      <c r="AB82" s="299">
        <v>0</v>
      </c>
      <c r="AC82" s="299">
        <v>0</v>
      </c>
      <c r="AD82" s="299">
        <v>0</v>
      </c>
      <c r="AE82" s="299">
        <v>0</v>
      </c>
      <c r="AF82" s="299">
        <v>0</v>
      </c>
      <c r="AG82" s="299">
        <v>0</v>
      </c>
      <c r="AH82" s="299">
        <v>0</v>
      </c>
      <c r="AI82" s="284">
        <v>37</v>
      </c>
    </row>
    <row r="83" spans="1:35" s="59" customFormat="1" ht="13.5" customHeight="1">
      <c r="A83" s="80"/>
      <c r="B83" s="54" t="s">
        <v>1245</v>
      </c>
      <c r="C83" s="142" t="s">
        <v>1117</v>
      </c>
      <c r="D83" s="51"/>
      <c r="E83" s="83"/>
      <c r="F83" s="298">
        <f t="shared" si="18"/>
        <v>13</v>
      </c>
      <c r="G83" s="299">
        <f t="shared" si="18"/>
        <v>196</v>
      </c>
      <c r="H83" s="299">
        <f t="shared" si="18"/>
        <v>129</v>
      </c>
      <c r="I83" s="299">
        <f t="shared" si="18"/>
        <v>67</v>
      </c>
      <c r="J83" s="297">
        <f>+N83+P83+R83+T83+V83</f>
        <v>13</v>
      </c>
      <c r="K83" s="299">
        <f>+O83+Q83+S83+W83+U83</f>
        <v>196</v>
      </c>
      <c r="L83" s="299">
        <v>129</v>
      </c>
      <c r="M83" s="299">
        <v>67</v>
      </c>
      <c r="N83" s="299">
        <v>0</v>
      </c>
      <c r="O83" s="299">
        <v>0</v>
      </c>
      <c r="P83" s="299">
        <v>12</v>
      </c>
      <c r="Q83" s="299">
        <v>108</v>
      </c>
      <c r="R83" s="299">
        <v>0</v>
      </c>
      <c r="S83" s="299">
        <v>0</v>
      </c>
      <c r="T83" s="299">
        <v>1</v>
      </c>
      <c r="U83" s="299">
        <v>88</v>
      </c>
      <c r="V83" s="299">
        <v>0</v>
      </c>
      <c r="W83" s="299">
        <v>0</v>
      </c>
      <c r="X83" s="299">
        <f>SUM(Y83:AC83)</f>
        <v>1</v>
      </c>
      <c r="Y83" s="299">
        <v>0</v>
      </c>
      <c r="Z83" s="299">
        <v>1</v>
      </c>
      <c r="AA83" s="299">
        <v>0</v>
      </c>
      <c r="AB83" s="299">
        <v>0</v>
      </c>
      <c r="AC83" s="299">
        <v>0</v>
      </c>
      <c r="AD83" s="299">
        <v>0</v>
      </c>
      <c r="AE83" s="299">
        <v>0</v>
      </c>
      <c r="AF83" s="299">
        <v>0</v>
      </c>
      <c r="AG83" s="299">
        <v>0</v>
      </c>
      <c r="AH83" s="299">
        <v>0</v>
      </c>
      <c r="AI83" s="284">
        <v>38</v>
      </c>
    </row>
    <row r="84" spans="1:35" s="59" customFormat="1" ht="13.5" customHeight="1">
      <c r="A84" s="80"/>
      <c r="B84" s="54" t="s">
        <v>1246</v>
      </c>
      <c r="C84" s="142" t="s">
        <v>723</v>
      </c>
      <c r="D84" s="51"/>
      <c r="E84" s="83"/>
      <c r="F84" s="298">
        <f t="shared" si="18"/>
        <v>35</v>
      </c>
      <c r="G84" s="299">
        <f t="shared" si="18"/>
        <v>736</v>
      </c>
      <c r="H84" s="299">
        <f t="shared" si="18"/>
        <v>551</v>
      </c>
      <c r="I84" s="299">
        <f t="shared" si="18"/>
        <v>185</v>
      </c>
      <c r="J84" s="297">
        <f>+N84+P84+R84+T84+V84</f>
        <v>35</v>
      </c>
      <c r="K84" s="299">
        <f>+O84+Q84+S84+W84+U84</f>
        <v>736</v>
      </c>
      <c r="L84" s="299">
        <v>551</v>
      </c>
      <c r="M84" s="299">
        <v>185</v>
      </c>
      <c r="N84" s="299">
        <v>1</v>
      </c>
      <c r="O84" s="299">
        <v>2</v>
      </c>
      <c r="P84" s="299">
        <v>34</v>
      </c>
      <c r="Q84" s="299">
        <v>734</v>
      </c>
      <c r="R84" s="299">
        <v>0</v>
      </c>
      <c r="S84" s="299">
        <v>0</v>
      </c>
      <c r="T84" s="299">
        <v>0</v>
      </c>
      <c r="U84" s="299">
        <v>0</v>
      </c>
      <c r="V84" s="299">
        <v>0</v>
      </c>
      <c r="W84" s="299">
        <v>0</v>
      </c>
      <c r="X84" s="299">
        <f>SUM(Y84:AC84)</f>
        <v>0</v>
      </c>
      <c r="Y84" s="299">
        <v>0</v>
      </c>
      <c r="Z84" s="299">
        <v>0</v>
      </c>
      <c r="AA84" s="299">
        <v>0</v>
      </c>
      <c r="AB84" s="299">
        <v>0</v>
      </c>
      <c r="AC84" s="299">
        <v>0</v>
      </c>
      <c r="AD84" s="299">
        <v>0</v>
      </c>
      <c r="AE84" s="299">
        <v>0</v>
      </c>
      <c r="AF84" s="299">
        <v>0</v>
      </c>
      <c r="AG84" s="299">
        <v>0</v>
      </c>
      <c r="AH84" s="299">
        <v>0</v>
      </c>
      <c r="AI84" s="284">
        <v>39</v>
      </c>
    </row>
    <row r="85" spans="1:35" s="59" customFormat="1" ht="13.5" customHeight="1">
      <c r="A85" s="80"/>
      <c r="B85" s="54" t="s">
        <v>1247</v>
      </c>
      <c r="C85" s="537" t="s">
        <v>1162</v>
      </c>
      <c r="D85" s="537"/>
      <c r="E85" s="83"/>
      <c r="F85" s="298">
        <f t="shared" si="18"/>
        <v>5</v>
      </c>
      <c r="G85" s="299">
        <f t="shared" si="18"/>
        <v>19</v>
      </c>
      <c r="H85" s="299">
        <f t="shared" si="18"/>
        <v>15</v>
      </c>
      <c r="I85" s="299">
        <f t="shared" si="18"/>
        <v>4</v>
      </c>
      <c r="J85" s="297">
        <f>+N85+P85+R85+T85+V85</f>
        <v>5</v>
      </c>
      <c r="K85" s="299">
        <f>+O85+Q85+S85+W85+U85</f>
        <v>19</v>
      </c>
      <c r="L85" s="299">
        <v>15</v>
      </c>
      <c r="M85" s="299">
        <v>4</v>
      </c>
      <c r="N85" s="299">
        <v>1</v>
      </c>
      <c r="O85" s="299">
        <v>1</v>
      </c>
      <c r="P85" s="299">
        <v>4</v>
      </c>
      <c r="Q85" s="299">
        <v>18</v>
      </c>
      <c r="R85" s="299">
        <v>0</v>
      </c>
      <c r="S85" s="299">
        <v>0</v>
      </c>
      <c r="T85" s="299">
        <v>0</v>
      </c>
      <c r="U85" s="299">
        <v>0</v>
      </c>
      <c r="V85" s="299">
        <v>0</v>
      </c>
      <c r="W85" s="299">
        <v>0</v>
      </c>
      <c r="X85" s="299">
        <f>SUM(Y85:AC85)</f>
        <v>0</v>
      </c>
      <c r="Y85" s="299">
        <v>0</v>
      </c>
      <c r="Z85" s="299">
        <v>0</v>
      </c>
      <c r="AA85" s="299">
        <v>0</v>
      </c>
      <c r="AB85" s="299">
        <v>0</v>
      </c>
      <c r="AC85" s="299">
        <v>0</v>
      </c>
      <c r="AD85" s="299">
        <v>0</v>
      </c>
      <c r="AE85" s="299">
        <v>0</v>
      </c>
      <c r="AF85" s="299">
        <v>0</v>
      </c>
      <c r="AG85" s="299">
        <v>0</v>
      </c>
      <c r="AH85" s="299">
        <v>0</v>
      </c>
      <c r="AI85" s="284">
        <v>40</v>
      </c>
    </row>
    <row r="86" spans="1:35" s="59" customFormat="1" ht="13.5" customHeight="1">
      <c r="A86" s="80"/>
      <c r="B86" s="54" t="s">
        <v>1248</v>
      </c>
      <c r="C86" s="519" t="s">
        <v>1154</v>
      </c>
      <c r="D86" s="519"/>
      <c r="E86" s="83"/>
      <c r="F86" s="298">
        <f t="shared" si="18"/>
        <v>33</v>
      </c>
      <c r="G86" s="299">
        <f t="shared" si="18"/>
        <v>311</v>
      </c>
      <c r="H86" s="299">
        <f t="shared" si="18"/>
        <v>236</v>
      </c>
      <c r="I86" s="299">
        <f t="shared" si="18"/>
        <v>75</v>
      </c>
      <c r="J86" s="297">
        <f>+N86+P86+R86+T86+V86</f>
        <v>33</v>
      </c>
      <c r="K86" s="299">
        <f>+O86+Q86+S86+W86+U86</f>
        <v>311</v>
      </c>
      <c r="L86" s="299">
        <v>236</v>
      </c>
      <c r="M86" s="299">
        <v>75</v>
      </c>
      <c r="N86" s="299">
        <v>4</v>
      </c>
      <c r="O86" s="299">
        <v>9</v>
      </c>
      <c r="P86" s="299">
        <v>29</v>
      </c>
      <c r="Q86" s="299">
        <v>302</v>
      </c>
      <c r="R86" s="299">
        <v>0</v>
      </c>
      <c r="S86" s="299">
        <v>0</v>
      </c>
      <c r="T86" s="299">
        <v>0</v>
      </c>
      <c r="U86" s="299">
        <v>0</v>
      </c>
      <c r="V86" s="299">
        <v>0</v>
      </c>
      <c r="W86" s="299">
        <v>0</v>
      </c>
      <c r="X86" s="299">
        <f>SUM(Y86:AC86)</f>
        <v>0</v>
      </c>
      <c r="Y86" s="299">
        <v>0</v>
      </c>
      <c r="Z86" s="299">
        <v>0</v>
      </c>
      <c r="AA86" s="299">
        <v>0</v>
      </c>
      <c r="AB86" s="299">
        <v>0</v>
      </c>
      <c r="AC86" s="299">
        <v>0</v>
      </c>
      <c r="AD86" s="299">
        <v>0</v>
      </c>
      <c r="AE86" s="299">
        <v>0</v>
      </c>
      <c r="AF86" s="299">
        <v>0</v>
      </c>
      <c r="AG86" s="299">
        <v>0</v>
      </c>
      <c r="AH86" s="299">
        <v>0</v>
      </c>
      <c r="AI86" s="284">
        <v>41</v>
      </c>
    </row>
    <row r="87" spans="1:35" s="59" customFormat="1" ht="6" customHeight="1">
      <c r="A87" s="80"/>
      <c r="B87" s="82"/>
      <c r="C87" s="50"/>
      <c r="D87" s="83"/>
      <c r="E87" s="83"/>
      <c r="F87" s="296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88"/>
    </row>
    <row r="88" spans="1:35" s="59" customFormat="1" ht="13.5" customHeight="1">
      <c r="A88" s="80" t="s">
        <v>1249</v>
      </c>
      <c r="B88" s="538" t="s">
        <v>631</v>
      </c>
      <c r="C88" s="539"/>
      <c r="D88" s="83"/>
      <c r="E88" s="83"/>
      <c r="F88" s="296">
        <f aca="true" t="shared" si="19" ref="F88:AH88">SUM(F90:F97)</f>
        <v>304</v>
      </c>
      <c r="G88" s="297">
        <f t="shared" si="19"/>
        <v>7772</v>
      </c>
      <c r="H88" s="297">
        <f t="shared" si="19"/>
        <v>6811</v>
      </c>
      <c r="I88" s="297">
        <f t="shared" si="19"/>
        <v>961</v>
      </c>
      <c r="J88" s="297">
        <f t="shared" si="19"/>
        <v>299</v>
      </c>
      <c r="K88" s="297">
        <f t="shared" si="19"/>
        <v>7627</v>
      </c>
      <c r="L88" s="297">
        <f t="shared" si="19"/>
        <v>6683</v>
      </c>
      <c r="M88" s="297">
        <f t="shared" si="19"/>
        <v>944</v>
      </c>
      <c r="N88" s="297">
        <f t="shared" si="19"/>
        <v>77</v>
      </c>
      <c r="O88" s="297">
        <f t="shared" si="19"/>
        <v>114</v>
      </c>
      <c r="P88" s="297">
        <f t="shared" si="19"/>
        <v>212</v>
      </c>
      <c r="Q88" s="297">
        <f t="shared" si="19"/>
        <v>7418</v>
      </c>
      <c r="R88" s="297">
        <f t="shared" si="19"/>
        <v>0</v>
      </c>
      <c r="S88" s="297">
        <f t="shared" si="19"/>
        <v>0</v>
      </c>
      <c r="T88" s="297">
        <f t="shared" si="19"/>
        <v>10</v>
      </c>
      <c r="U88" s="297">
        <f t="shared" si="19"/>
        <v>95</v>
      </c>
      <c r="V88" s="297">
        <f t="shared" si="19"/>
        <v>0</v>
      </c>
      <c r="W88" s="297">
        <f t="shared" si="19"/>
        <v>0</v>
      </c>
      <c r="X88" s="297">
        <f t="shared" si="19"/>
        <v>0</v>
      </c>
      <c r="Y88" s="297">
        <f t="shared" si="19"/>
        <v>0</v>
      </c>
      <c r="Z88" s="297">
        <f t="shared" si="19"/>
        <v>0</v>
      </c>
      <c r="AA88" s="297">
        <f t="shared" si="19"/>
        <v>0</v>
      </c>
      <c r="AB88" s="297">
        <f t="shared" si="19"/>
        <v>0</v>
      </c>
      <c r="AC88" s="297">
        <f t="shared" si="19"/>
        <v>0</v>
      </c>
      <c r="AD88" s="297">
        <f t="shared" si="19"/>
        <v>5</v>
      </c>
      <c r="AE88" s="297">
        <f t="shared" si="19"/>
        <v>145</v>
      </c>
      <c r="AF88" s="297">
        <f t="shared" si="19"/>
        <v>128</v>
      </c>
      <c r="AG88" s="297">
        <f t="shared" si="19"/>
        <v>17</v>
      </c>
      <c r="AH88" s="297">
        <f t="shared" si="19"/>
        <v>2</v>
      </c>
      <c r="AI88" s="88" t="s">
        <v>1250</v>
      </c>
    </row>
    <row r="89" spans="1:35" s="59" customFormat="1" ht="6" customHeight="1">
      <c r="A89" s="80"/>
      <c r="B89" s="82"/>
      <c r="C89" s="50"/>
      <c r="D89" s="83"/>
      <c r="E89" s="83"/>
      <c r="F89" s="296"/>
      <c r="G89" s="297"/>
      <c r="H89" s="297"/>
      <c r="I89" s="297"/>
      <c r="J89" s="299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88"/>
    </row>
    <row r="90" spans="1:35" s="60" customFormat="1" ht="13.5" customHeight="1">
      <c r="A90" s="53"/>
      <c r="B90" s="54" t="s">
        <v>1251</v>
      </c>
      <c r="C90" s="73" t="s">
        <v>1087</v>
      </c>
      <c r="D90" s="51"/>
      <c r="E90" s="51"/>
      <c r="F90" s="298">
        <f aca="true" t="shared" si="20" ref="F90:I94">+J90+AD90</f>
        <v>12</v>
      </c>
      <c r="G90" s="299">
        <f t="shared" si="20"/>
        <v>931</v>
      </c>
      <c r="H90" s="299">
        <f t="shared" si="20"/>
        <v>891</v>
      </c>
      <c r="I90" s="299">
        <f t="shared" si="20"/>
        <v>40</v>
      </c>
      <c r="J90" s="297">
        <f>+N90+P90+R90+T90+V90</f>
        <v>11</v>
      </c>
      <c r="K90" s="299">
        <f>+O90+Q90+S90+W90+U90</f>
        <v>810</v>
      </c>
      <c r="L90" s="299">
        <v>786</v>
      </c>
      <c r="M90" s="299">
        <v>24</v>
      </c>
      <c r="N90" s="299">
        <v>0</v>
      </c>
      <c r="O90" s="299">
        <v>0</v>
      </c>
      <c r="P90" s="299">
        <v>11</v>
      </c>
      <c r="Q90" s="299">
        <v>810</v>
      </c>
      <c r="R90" s="299">
        <v>0</v>
      </c>
      <c r="S90" s="299">
        <v>0</v>
      </c>
      <c r="T90" s="299">
        <v>0</v>
      </c>
      <c r="U90" s="299">
        <v>0</v>
      </c>
      <c r="V90" s="299">
        <v>0</v>
      </c>
      <c r="W90" s="299">
        <v>0</v>
      </c>
      <c r="X90" s="299">
        <f>SUM(Y90:AC90)</f>
        <v>0</v>
      </c>
      <c r="Y90" s="299">
        <v>0</v>
      </c>
      <c r="Z90" s="299">
        <v>0</v>
      </c>
      <c r="AA90" s="299">
        <v>0</v>
      </c>
      <c r="AB90" s="299">
        <v>0</v>
      </c>
      <c r="AC90" s="299">
        <v>0</v>
      </c>
      <c r="AD90" s="299">
        <v>1</v>
      </c>
      <c r="AE90" s="299">
        <v>121</v>
      </c>
      <c r="AF90" s="299">
        <v>105</v>
      </c>
      <c r="AG90" s="299">
        <v>16</v>
      </c>
      <c r="AH90" s="299">
        <v>0</v>
      </c>
      <c r="AI90" s="289" t="s">
        <v>1252</v>
      </c>
    </row>
    <row r="91" spans="1:35" s="60" customFormat="1" ht="13.5" customHeight="1">
      <c r="A91" s="53"/>
      <c r="B91" s="54" t="s">
        <v>1253</v>
      </c>
      <c r="C91" s="73" t="s">
        <v>1088</v>
      </c>
      <c r="D91" s="51"/>
      <c r="E91" s="51"/>
      <c r="F91" s="298">
        <f t="shared" si="20"/>
        <v>89</v>
      </c>
      <c r="G91" s="299">
        <f t="shared" si="20"/>
        <v>2864</v>
      </c>
      <c r="H91" s="299">
        <f t="shared" si="20"/>
        <v>2596</v>
      </c>
      <c r="I91" s="299">
        <f t="shared" si="20"/>
        <v>268</v>
      </c>
      <c r="J91" s="297">
        <f>+N91+P91+R91+T91+V91</f>
        <v>89</v>
      </c>
      <c r="K91" s="299">
        <f>+O91+Q91+S91+W91+U91</f>
        <v>2864</v>
      </c>
      <c r="L91" s="299">
        <v>2596</v>
      </c>
      <c r="M91" s="299">
        <v>268</v>
      </c>
      <c r="N91" s="299">
        <v>60</v>
      </c>
      <c r="O91" s="299">
        <v>78</v>
      </c>
      <c r="P91" s="299">
        <v>29</v>
      </c>
      <c r="Q91" s="299">
        <v>2786</v>
      </c>
      <c r="R91" s="299">
        <v>0</v>
      </c>
      <c r="S91" s="299">
        <v>0</v>
      </c>
      <c r="T91" s="299">
        <v>0</v>
      </c>
      <c r="U91" s="299">
        <v>0</v>
      </c>
      <c r="V91" s="299">
        <v>0</v>
      </c>
      <c r="W91" s="299">
        <v>0</v>
      </c>
      <c r="X91" s="299">
        <f>SUM(Y91:AC91)</f>
        <v>0</v>
      </c>
      <c r="Y91" s="299">
        <v>0</v>
      </c>
      <c r="Z91" s="299">
        <v>0</v>
      </c>
      <c r="AA91" s="299">
        <v>0</v>
      </c>
      <c r="AB91" s="299">
        <v>0</v>
      </c>
      <c r="AC91" s="299">
        <v>0</v>
      </c>
      <c r="AD91" s="299">
        <v>0</v>
      </c>
      <c r="AE91" s="299">
        <v>0</v>
      </c>
      <c r="AF91" s="299">
        <v>0</v>
      </c>
      <c r="AG91" s="299">
        <v>0</v>
      </c>
      <c r="AH91" s="299">
        <v>0</v>
      </c>
      <c r="AI91" s="289" t="s">
        <v>1254</v>
      </c>
    </row>
    <row r="92" spans="1:35" s="60" customFormat="1" ht="13.5" customHeight="1">
      <c r="A92" s="53"/>
      <c r="B92" s="54" t="s">
        <v>1255</v>
      </c>
      <c r="C92" s="73" t="s">
        <v>1089</v>
      </c>
      <c r="D92" s="51"/>
      <c r="E92" s="51"/>
      <c r="F92" s="298">
        <f t="shared" si="20"/>
        <v>120</v>
      </c>
      <c r="G92" s="299">
        <f t="shared" si="20"/>
        <v>2557</v>
      </c>
      <c r="H92" s="299">
        <f t="shared" si="20"/>
        <v>2170</v>
      </c>
      <c r="I92" s="299">
        <f t="shared" si="20"/>
        <v>387</v>
      </c>
      <c r="J92" s="297">
        <f>+N92+P92+R92+T92+V92</f>
        <v>120</v>
      </c>
      <c r="K92" s="299">
        <f>+O92+Q92+S92+W92+U92</f>
        <v>2557</v>
      </c>
      <c r="L92" s="299">
        <v>2170</v>
      </c>
      <c r="M92" s="299">
        <v>387</v>
      </c>
      <c r="N92" s="299">
        <v>16</v>
      </c>
      <c r="O92" s="299">
        <v>30</v>
      </c>
      <c r="P92" s="299">
        <v>102</v>
      </c>
      <c r="Q92" s="299">
        <v>2510</v>
      </c>
      <c r="R92" s="299">
        <v>0</v>
      </c>
      <c r="S92" s="299">
        <v>0</v>
      </c>
      <c r="T92" s="299">
        <v>2</v>
      </c>
      <c r="U92" s="299">
        <v>17</v>
      </c>
      <c r="V92" s="299">
        <v>0</v>
      </c>
      <c r="W92" s="299">
        <v>0</v>
      </c>
      <c r="X92" s="299">
        <f>SUM(Y92:AC92)</f>
        <v>0</v>
      </c>
      <c r="Y92" s="299">
        <v>0</v>
      </c>
      <c r="Z92" s="299">
        <v>0</v>
      </c>
      <c r="AA92" s="299">
        <v>0</v>
      </c>
      <c r="AB92" s="299">
        <v>0</v>
      </c>
      <c r="AC92" s="299">
        <v>0</v>
      </c>
      <c r="AD92" s="299">
        <v>0</v>
      </c>
      <c r="AE92" s="299">
        <f>+AF92+AG92</f>
        <v>0</v>
      </c>
      <c r="AF92" s="299">
        <v>0</v>
      </c>
      <c r="AG92" s="299">
        <v>0</v>
      </c>
      <c r="AH92" s="299">
        <v>0</v>
      </c>
      <c r="AI92" s="289" t="s">
        <v>1256</v>
      </c>
    </row>
    <row r="93" spans="1:35" s="60" customFormat="1" ht="13.5" customHeight="1">
      <c r="A93" s="53"/>
      <c r="B93" s="54" t="s">
        <v>1257</v>
      </c>
      <c r="C93" s="73" t="s">
        <v>1090</v>
      </c>
      <c r="D93" s="51"/>
      <c r="E93" s="51"/>
      <c r="F93" s="298">
        <f t="shared" si="20"/>
        <v>13</v>
      </c>
      <c r="G93" s="299">
        <f t="shared" si="20"/>
        <v>646</v>
      </c>
      <c r="H93" s="299">
        <f t="shared" si="20"/>
        <v>612</v>
      </c>
      <c r="I93" s="299">
        <f t="shared" si="20"/>
        <v>34</v>
      </c>
      <c r="J93" s="297">
        <f>+N93+P93+R93+T93+V93</f>
        <v>13</v>
      </c>
      <c r="K93" s="299">
        <f>+O93+Q93+S93+W93+U93</f>
        <v>646</v>
      </c>
      <c r="L93" s="299">
        <v>612</v>
      </c>
      <c r="M93" s="299">
        <v>34</v>
      </c>
      <c r="N93" s="299">
        <v>0</v>
      </c>
      <c r="O93" s="299">
        <v>0</v>
      </c>
      <c r="P93" s="299">
        <v>13</v>
      </c>
      <c r="Q93" s="299">
        <v>646</v>
      </c>
      <c r="R93" s="299">
        <v>0</v>
      </c>
      <c r="S93" s="299">
        <v>0</v>
      </c>
      <c r="T93" s="299">
        <v>0</v>
      </c>
      <c r="U93" s="299">
        <v>0</v>
      </c>
      <c r="V93" s="299">
        <v>0</v>
      </c>
      <c r="W93" s="299">
        <v>0</v>
      </c>
      <c r="X93" s="299">
        <f>SUM(Y93:AC93)</f>
        <v>0</v>
      </c>
      <c r="Y93" s="299">
        <v>0</v>
      </c>
      <c r="Z93" s="299">
        <v>0</v>
      </c>
      <c r="AA93" s="299">
        <v>0</v>
      </c>
      <c r="AB93" s="299">
        <v>0</v>
      </c>
      <c r="AC93" s="299">
        <v>0</v>
      </c>
      <c r="AD93" s="299">
        <v>0</v>
      </c>
      <c r="AE93" s="299">
        <f>+AF93+AG93</f>
        <v>0</v>
      </c>
      <c r="AF93" s="299">
        <v>0</v>
      </c>
      <c r="AG93" s="299">
        <v>0</v>
      </c>
      <c r="AH93" s="299">
        <v>0</v>
      </c>
      <c r="AI93" s="289" t="s">
        <v>1257</v>
      </c>
    </row>
    <row r="94" spans="1:35" s="60" customFormat="1" ht="13.5" customHeight="1">
      <c r="A94" s="53"/>
      <c r="B94" s="54" t="s">
        <v>1258</v>
      </c>
      <c r="C94" s="73" t="s">
        <v>1091</v>
      </c>
      <c r="D94" s="51"/>
      <c r="E94" s="51"/>
      <c r="F94" s="298">
        <f t="shared" si="20"/>
        <v>12</v>
      </c>
      <c r="G94" s="299">
        <f t="shared" si="20"/>
        <v>145</v>
      </c>
      <c r="H94" s="299">
        <f t="shared" si="20"/>
        <v>76</v>
      </c>
      <c r="I94" s="299">
        <f t="shared" si="20"/>
        <v>69</v>
      </c>
      <c r="J94" s="297">
        <f>+N94+P94+R94+T94+V94</f>
        <v>12</v>
      </c>
      <c r="K94" s="299">
        <f>+O94+Q94+S94+W94+U94</f>
        <v>145</v>
      </c>
      <c r="L94" s="299">
        <v>76</v>
      </c>
      <c r="M94" s="299">
        <v>69</v>
      </c>
      <c r="N94" s="299">
        <v>0</v>
      </c>
      <c r="O94" s="299">
        <v>0</v>
      </c>
      <c r="P94" s="299">
        <v>12</v>
      </c>
      <c r="Q94" s="299">
        <v>145</v>
      </c>
      <c r="R94" s="299">
        <v>0</v>
      </c>
      <c r="S94" s="299">
        <v>0</v>
      </c>
      <c r="T94" s="299">
        <v>0</v>
      </c>
      <c r="U94" s="299">
        <v>0</v>
      </c>
      <c r="V94" s="299">
        <v>0</v>
      </c>
      <c r="W94" s="299">
        <v>0</v>
      </c>
      <c r="X94" s="299">
        <f>SUM(Y94:AC94)</f>
        <v>0</v>
      </c>
      <c r="Y94" s="299">
        <v>0</v>
      </c>
      <c r="Z94" s="299">
        <v>0</v>
      </c>
      <c r="AA94" s="299">
        <v>0</v>
      </c>
      <c r="AB94" s="299">
        <v>0</v>
      </c>
      <c r="AC94" s="299">
        <v>0</v>
      </c>
      <c r="AD94" s="299">
        <v>0</v>
      </c>
      <c r="AE94" s="299">
        <f>+AF94+AG94</f>
        <v>0</v>
      </c>
      <c r="AF94" s="299">
        <v>0</v>
      </c>
      <c r="AG94" s="299">
        <v>0</v>
      </c>
      <c r="AH94" s="299">
        <v>0</v>
      </c>
      <c r="AI94" s="289" t="s">
        <v>1259</v>
      </c>
    </row>
    <row r="95" spans="1:35" s="60" customFormat="1" ht="6" customHeight="1">
      <c r="A95" s="53"/>
      <c r="B95" s="54"/>
      <c r="C95" s="73"/>
      <c r="D95" s="51"/>
      <c r="E95" s="51"/>
      <c r="F95" s="298"/>
      <c r="G95" s="299"/>
      <c r="H95" s="299"/>
      <c r="I95" s="299"/>
      <c r="J95" s="299"/>
      <c r="K95" s="299"/>
      <c r="L95" s="299" t="s">
        <v>1128</v>
      </c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89"/>
    </row>
    <row r="96" spans="1:35" s="60" customFormat="1" ht="13.5" customHeight="1">
      <c r="A96" s="53"/>
      <c r="B96" s="54" t="s">
        <v>1260</v>
      </c>
      <c r="C96" s="73" t="s">
        <v>1092</v>
      </c>
      <c r="D96" s="51"/>
      <c r="E96" s="51"/>
      <c r="F96" s="298">
        <f aca="true" t="shared" si="21" ref="F96:I97">+J96+AD96</f>
        <v>21</v>
      </c>
      <c r="G96" s="299">
        <f t="shared" si="21"/>
        <v>158</v>
      </c>
      <c r="H96" s="299">
        <f t="shared" si="21"/>
        <v>124</v>
      </c>
      <c r="I96" s="299">
        <f t="shared" si="21"/>
        <v>34</v>
      </c>
      <c r="J96" s="297">
        <f>+N96+P96+R96+T96+V96</f>
        <v>21</v>
      </c>
      <c r="K96" s="299">
        <f>+O96+Q96+S96+W96+U96</f>
        <v>158</v>
      </c>
      <c r="L96" s="299">
        <v>124</v>
      </c>
      <c r="M96" s="299">
        <v>34</v>
      </c>
      <c r="N96" s="299">
        <v>0</v>
      </c>
      <c r="O96" s="299">
        <v>0</v>
      </c>
      <c r="P96" s="299">
        <v>21</v>
      </c>
      <c r="Q96" s="299">
        <v>158</v>
      </c>
      <c r="R96" s="299">
        <v>0</v>
      </c>
      <c r="S96" s="299">
        <v>0</v>
      </c>
      <c r="T96" s="299">
        <v>0</v>
      </c>
      <c r="U96" s="299">
        <v>0</v>
      </c>
      <c r="V96" s="299">
        <v>0</v>
      </c>
      <c r="W96" s="299">
        <v>0</v>
      </c>
      <c r="X96" s="299">
        <f>SUM(Y96:AC96)</f>
        <v>0</v>
      </c>
      <c r="Y96" s="299">
        <v>0</v>
      </c>
      <c r="Z96" s="299">
        <v>0</v>
      </c>
      <c r="AA96" s="299">
        <v>0</v>
      </c>
      <c r="AB96" s="299">
        <v>0</v>
      </c>
      <c r="AC96" s="299">
        <v>0</v>
      </c>
      <c r="AD96" s="299">
        <v>0</v>
      </c>
      <c r="AE96" s="299">
        <f>+AF96+AG96</f>
        <v>0</v>
      </c>
      <c r="AF96" s="299">
        <v>0</v>
      </c>
      <c r="AG96" s="299">
        <v>0</v>
      </c>
      <c r="AH96" s="299">
        <v>0</v>
      </c>
      <c r="AI96" s="289" t="s">
        <v>1260</v>
      </c>
    </row>
    <row r="97" spans="1:35" s="60" customFormat="1" ht="13.5" customHeight="1">
      <c r="A97" s="53"/>
      <c r="B97" s="54" t="s">
        <v>1261</v>
      </c>
      <c r="C97" s="516" t="s">
        <v>1093</v>
      </c>
      <c r="D97" s="539"/>
      <c r="E97" s="51"/>
      <c r="F97" s="298">
        <f t="shared" si="21"/>
        <v>37</v>
      </c>
      <c r="G97" s="299">
        <f t="shared" si="21"/>
        <v>471</v>
      </c>
      <c r="H97" s="299">
        <f t="shared" si="21"/>
        <v>342</v>
      </c>
      <c r="I97" s="299">
        <f t="shared" si="21"/>
        <v>129</v>
      </c>
      <c r="J97" s="297">
        <f>+N97+P97+R97+T97+V97</f>
        <v>33</v>
      </c>
      <c r="K97" s="299">
        <f>+O97+Q97+S97+W97+U97</f>
        <v>447</v>
      </c>
      <c r="L97" s="299">
        <v>319</v>
      </c>
      <c r="M97" s="299">
        <v>128</v>
      </c>
      <c r="N97" s="299">
        <v>1</v>
      </c>
      <c r="O97" s="299">
        <v>6</v>
      </c>
      <c r="P97" s="299">
        <v>24</v>
      </c>
      <c r="Q97" s="299">
        <v>363</v>
      </c>
      <c r="R97" s="299">
        <v>0</v>
      </c>
      <c r="S97" s="299">
        <v>0</v>
      </c>
      <c r="T97" s="299">
        <v>8</v>
      </c>
      <c r="U97" s="299">
        <v>78</v>
      </c>
      <c r="V97" s="299">
        <v>0</v>
      </c>
      <c r="W97" s="299">
        <v>0</v>
      </c>
      <c r="X97" s="299">
        <f>SUM(Y97:AC97)</f>
        <v>0</v>
      </c>
      <c r="Y97" s="299">
        <v>0</v>
      </c>
      <c r="Z97" s="299">
        <v>0</v>
      </c>
      <c r="AA97" s="299">
        <v>0</v>
      </c>
      <c r="AB97" s="299">
        <v>0</v>
      </c>
      <c r="AC97" s="299">
        <v>0</v>
      </c>
      <c r="AD97" s="299">
        <v>4</v>
      </c>
      <c r="AE97" s="299">
        <v>24</v>
      </c>
      <c r="AF97" s="299">
        <v>23</v>
      </c>
      <c r="AG97" s="299">
        <v>1</v>
      </c>
      <c r="AH97" s="299">
        <v>2</v>
      </c>
      <c r="AI97" s="289" t="s">
        <v>1262</v>
      </c>
    </row>
    <row r="98" spans="1:35" s="60" customFormat="1" ht="6" customHeight="1">
      <c r="A98" s="53"/>
      <c r="B98" s="54"/>
      <c r="C98" s="73"/>
      <c r="D98" s="51"/>
      <c r="E98" s="51"/>
      <c r="F98" s="298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89"/>
    </row>
    <row r="99" spans="1:35" s="59" customFormat="1" ht="13.5" customHeight="1">
      <c r="A99" s="80" t="s">
        <v>1263</v>
      </c>
      <c r="B99" s="538" t="s">
        <v>1155</v>
      </c>
      <c r="C99" s="539"/>
      <c r="D99" s="83"/>
      <c r="E99" s="83"/>
      <c r="F99" s="296">
        <f aca="true" t="shared" si="22" ref="F99:AH99">SUM(F101:F114)</f>
        <v>4247</v>
      </c>
      <c r="G99" s="297">
        <f t="shared" si="22"/>
        <v>28332</v>
      </c>
      <c r="H99" s="297">
        <f t="shared" si="22"/>
        <v>13961</v>
      </c>
      <c r="I99" s="297">
        <f t="shared" si="22"/>
        <v>14371</v>
      </c>
      <c r="J99" s="297">
        <f t="shared" si="22"/>
        <v>4224</v>
      </c>
      <c r="K99" s="297">
        <f t="shared" si="22"/>
        <v>28259</v>
      </c>
      <c r="L99" s="297">
        <f t="shared" si="22"/>
        <v>13956</v>
      </c>
      <c r="M99" s="297">
        <f t="shared" si="22"/>
        <v>14303</v>
      </c>
      <c r="N99" s="297">
        <f t="shared" si="22"/>
        <v>1593</v>
      </c>
      <c r="O99" s="297">
        <f t="shared" si="22"/>
        <v>4048</v>
      </c>
      <c r="P99" s="297">
        <f t="shared" si="22"/>
        <v>2602</v>
      </c>
      <c r="Q99" s="297">
        <f t="shared" si="22"/>
        <v>23350</v>
      </c>
      <c r="R99" s="297">
        <f t="shared" si="22"/>
        <v>0</v>
      </c>
      <c r="S99" s="297">
        <f t="shared" si="22"/>
        <v>0</v>
      </c>
      <c r="T99" s="297">
        <f t="shared" si="22"/>
        <v>26</v>
      </c>
      <c r="U99" s="297">
        <f t="shared" si="22"/>
        <v>853</v>
      </c>
      <c r="V99" s="297">
        <f t="shared" si="22"/>
        <v>3</v>
      </c>
      <c r="W99" s="297">
        <f t="shared" si="22"/>
        <v>8</v>
      </c>
      <c r="X99" s="297">
        <f t="shared" si="22"/>
        <v>2</v>
      </c>
      <c r="Y99" s="297">
        <f t="shared" si="22"/>
        <v>0</v>
      </c>
      <c r="Z99" s="297">
        <f t="shared" si="22"/>
        <v>2</v>
      </c>
      <c r="AA99" s="297">
        <f t="shared" si="22"/>
        <v>0</v>
      </c>
      <c r="AB99" s="297">
        <f t="shared" si="22"/>
        <v>0</v>
      </c>
      <c r="AC99" s="297">
        <f t="shared" si="22"/>
        <v>0</v>
      </c>
      <c r="AD99" s="297">
        <f t="shared" si="22"/>
        <v>23</v>
      </c>
      <c r="AE99" s="297">
        <f t="shared" si="22"/>
        <v>73</v>
      </c>
      <c r="AF99" s="297">
        <f t="shared" si="22"/>
        <v>5</v>
      </c>
      <c r="AG99" s="297">
        <f t="shared" si="22"/>
        <v>68</v>
      </c>
      <c r="AH99" s="297">
        <f t="shared" si="22"/>
        <v>7</v>
      </c>
      <c r="AI99" s="88" t="s">
        <v>1264</v>
      </c>
    </row>
    <row r="100" spans="1:35" s="59" customFormat="1" ht="6" customHeight="1">
      <c r="A100" s="80"/>
      <c r="B100" s="82"/>
      <c r="C100" s="50"/>
      <c r="D100" s="83"/>
      <c r="E100" s="83"/>
      <c r="F100" s="296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88"/>
    </row>
    <row r="101" spans="1:35" s="59" customFormat="1" ht="13.5" customHeight="1">
      <c r="A101" s="80"/>
      <c r="B101" s="54" t="s">
        <v>1265</v>
      </c>
      <c r="C101" s="142" t="s">
        <v>571</v>
      </c>
      <c r="D101" s="83"/>
      <c r="E101" s="83"/>
      <c r="F101" s="298">
        <f aca="true" t="shared" si="23" ref="F101:I105">+J101+AD101</f>
        <v>4</v>
      </c>
      <c r="G101" s="299">
        <f t="shared" si="23"/>
        <v>53</v>
      </c>
      <c r="H101" s="299">
        <f t="shared" si="23"/>
        <v>39</v>
      </c>
      <c r="I101" s="299">
        <f t="shared" si="23"/>
        <v>14</v>
      </c>
      <c r="J101" s="297">
        <f>+N101+P101+R101+T101+V101</f>
        <v>4</v>
      </c>
      <c r="K101" s="299">
        <f>+O101+Q101+S101+W101+U101</f>
        <v>53</v>
      </c>
      <c r="L101" s="299">
        <v>39</v>
      </c>
      <c r="M101" s="299">
        <v>14</v>
      </c>
      <c r="N101" s="299">
        <v>0</v>
      </c>
      <c r="O101" s="299">
        <v>0</v>
      </c>
      <c r="P101" s="299">
        <v>4</v>
      </c>
      <c r="Q101" s="299">
        <v>53</v>
      </c>
      <c r="R101" s="299">
        <v>0</v>
      </c>
      <c r="S101" s="299">
        <v>0</v>
      </c>
      <c r="T101" s="299">
        <v>0</v>
      </c>
      <c r="U101" s="299">
        <v>0</v>
      </c>
      <c r="V101" s="299">
        <v>0</v>
      </c>
      <c r="W101" s="299">
        <v>0</v>
      </c>
      <c r="X101" s="299">
        <f>SUM(Y101:AC101)</f>
        <v>0</v>
      </c>
      <c r="Y101" s="299">
        <v>0</v>
      </c>
      <c r="Z101" s="299">
        <v>0</v>
      </c>
      <c r="AA101" s="299">
        <v>0</v>
      </c>
      <c r="AB101" s="299">
        <v>0</v>
      </c>
      <c r="AC101" s="299">
        <v>0</v>
      </c>
      <c r="AD101" s="299">
        <v>0</v>
      </c>
      <c r="AE101" s="299">
        <f>+AF101+AG101</f>
        <v>0</v>
      </c>
      <c r="AF101" s="299">
        <v>0</v>
      </c>
      <c r="AG101" s="299">
        <v>0</v>
      </c>
      <c r="AH101" s="299">
        <v>0</v>
      </c>
      <c r="AI101" s="284">
        <v>49</v>
      </c>
    </row>
    <row r="102" spans="1:35" s="60" customFormat="1" ht="13.5" customHeight="1">
      <c r="A102" s="53"/>
      <c r="B102" s="54" t="s">
        <v>1266</v>
      </c>
      <c r="C102" s="73" t="s">
        <v>1096</v>
      </c>
      <c r="D102" s="51"/>
      <c r="E102" s="51"/>
      <c r="F102" s="298">
        <f t="shared" si="23"/>
        <v>34</v>
      </c>
      <c r="G102" s="299">
        <f t="shared" si="23"/>
        <v>265</v>
      </c>
      <c r="H102" s="299">
        <f t="shared" si="23"/>
        <v>134</v>
      </c>
      <c r="I102" s="299">
        <f t="shared" si="23"/>
        <v>131</v>
      </c>
      <c r="J102" s="297">
        <f>+N102+P102+R102+T102+V102</f>
        <v>34</v>
      </c>
      <c r="K102" s="299">
        <f>+O102+Q102+S102+W102+U102</f>
        <v>265</v>
      </c>
      <c r="L102" s="299">
        <v>134</v>
      </c>
      <c r="M102" s="299">
        <v>131</v>
      </c>
      <c r="N102" s="299">
        <v>5</v>
      </c>
      <c r="O102" s="299">
        <v>39</v>
      </c>
      <c r="P102" s="299">
        <v>29</v>
      </c>
      <c r="Q102" s="299">
        <v>226</v>
      </c>
      <c r="R102" s="299">
        <v>0</v>
      </c>
      <c r="S102" s="299">
        <v>0</v>
      </c>
      <c r="T102" s="299">
        <v>0</v>
      </c>
      <c r="U102" s="299">
        <v>0</v>
      </c>
      <c r="V102" s="299">
        <v>0</v>
      </c>
      <c r="W102" s="299">
        <v>0</v>
      </c>
      <c r="X102" s="299">
        <f>SUM(Y102:AC102)</f>
        <v>0</v>
      </c>
      <c r="Y102" s="299">
        <v>0</v>
      </c>
      <c r="Z102" s="299">
        <v>0</v>
      </c>
      <c r="AA102" s="299">
        <v>0</v>
      </c>
      <c r="AB102" s="299">
        <v>0</v>
      </c>
      <c r="AC102" s="299">
        <v>0</v>
      </c>
      <c r="AD102" s="299">
        <v>0</v>
      </c>
      <c r="AE102" s="299">
        <f>+AF102+AG102</f>
        <v>0</v>
      </c>
      <c r="AF102" s="299">
        <v>0</v>
      </c>
      <c r="AG102" s="299">
        <v>0</v>
      </c>
      <c r="AH102" s="299">
        <v>0</v>
      </c>
      <c r="AI102" s="289" t="s">
        <v>1267</v>
      </c>
    </row>
    <row r="103" spans="1:35" s="60" customFormat="1" ht="13.5" customHeight="1">
      <c r="A103" s="53"/>
      <c r="B103" s="54" t="s">
        <v>1268</v>
      </c>
      <c r="C103" s="73" t="s">
        <v>1097</v>
      </c>
      <c r="D103" s="51"/>
      <c r="E103" s="51"/>
      <c r="F103" s="298">
        <f t="shared" si="23"/>
        <v>275</v>
      </c>
      <c r="G103" s="299">
        <f t="shared" si="23"/>
        <v>2438</v>
      </c>
      <c r="H103" s="299">
        <f t="shared" si="23"/>
        <v>1522</v>
      </c>
      <c r="I103" s="299">
        <f t="shared" si="23"/>
        <v>916</v>
      </c>
      <c r="J103" s="297">
        <f>+N103+P103+R103+T103+V103</f>
        <v>275</v>
      </c>
      <c r="K103" s="299">
        <f>+O103+Q103+S103+W103+U103</f>
        <v>2438</v>
      </c>
      <c r="L103" s="299">
        <v>1522</v>
      </c>
      <c r="M103" s="299">
        <v>916</v>
      </c>
      <c r="N103" s="299">
        <v>45</v>
      </c>
      <c r="O103" s="299">
        <v>121</v>
      </c>
      <c r="P103" s="299">
        <v>229</v>
      </c>
      <c r="Q103" s="299">
        <v>2311</v>
      </c>
      <c r="R103" s="299">
        <v>0</v>
      </c>
      <c r="S103" s="299">
        <v>0</v>
      </c>
      <c r="T103" s="299">
        <v>1</v>
      </c>
      <c r="U103" s="299">
        <v>6</v>
      </c>
      <c r="V103" s="299">
        <v>0</v>
      </c>
      <c r="W103" s="299">
        <v>0</v>
      </c>
      <c r="X103" s="299">
        <f>SUM(Y103:AC103)</f>
        <v>0</v>
      </c>
      <c r="Y103" s="299">
        <v>0</v>
      </c>
      <c r="Z103" s="299">
        <v>0</v>
      </c>
      <c r="AA103" s="299">
        <v>0</v>
      </c>
      <c r="AB103" s="299">
        <v>0</v>
      </c>
      <c r="AC103" s="299">
        <v>0</v>
      </c>
      <c r="AD103" s="299">
        <v>0</v>
      </c>
      <c r="AE103" s="299">
        <f>+AF103+AG103</f>
        <v>0</v>
      </c>
      <c r="AF103" s="299">
        <v>0</v>
      </c>
      <c r="AG103" s="299">
        <v>0</v>
      </c>
      <c r="AH103" s="299">
        <v>0</v>
      </c>
      <c r="AI103" s="289" t="s">
        <v>1269</v>
      </c>
    </row>
    <row r="104" spans="1:35" s="60" customFormat="1" ht="13.5" customHeight="1">
      <c r="A104" s="53"/>
      <c r="B104" s="54" t="s">
        <v>1270</v>
      </c>
      <c r="C104" s="542" t="s">
        <v>1098</v>
      </c>
      <c r="D104" s="542"/>
      <c r="E104" s="52"/>
      <c r="F104" s="298">
        <f t="shared" si="23"/>
        <v>185</v>
      </c>
      <c r="G104" s="299">
        <f t="shared" si="23"/>
        <v>1263</v>
      </c>
      <c r="H104" s="299">
        <f t="shared" si="23"/>
        <v>979</v>
      </c>
      <c r="I104" s="299">
        <f t="shared" si="23"/>
        <v>284</v>
      </c>
      <c r="J104" s="297">
        <f>+N104+P104+R104+T104+V104</f>
        <v>185</v>
      </c>
      <c r="K104" s="299">
        <f>+O104+Q104+S104+W104+U104</f>
        <v>1263</v>
      </c>
      <c r="L104" s="299">
        <v>979</v>
      </c>
      <c r="M104" s="299">
        <v>284</v>
      </c>
      <c r="N104" s="299">
        <v>22</v>
      </c>
      <c r="O104" s="299">
        <v>52</v>
      </c>
      <c r="P104" s="299">
        <v>163</v>
      </c>
      <c r="Q104" s="299">
        <v>1211</v>
      </c>
      <c r="R104" s="299">
        <v>0</v>
      </c>
      <c r="S104" s="299">
        <v>0</v>
      </c>
      <c r="T104" s="299">
        <v>0</v>
      </c>
      <c r="U104" s="299">
        <v>0</v>
      </c>
      <c r="V104" s="299">
        <v>0</v>
      </c>
      <c r="W104" s="299">
        <v>0</v>
      </c>
      <c r="X104" s="299">
        <f>SUM(Y104:AC104)</f>
        <v>0</v>
      </c>
      <c r="Y104" s="299">
        <v>0</v>
      </c>
      <c r="Z104" s="299">
        <v>0</v>
      </c>
      <c r="AA104" s="299">
        <v>0</v>
      </c>
      <c r="AB104" s="299">
        <v>0</v>
      </c>
      <c r="AC104" s="299">
        <v>0</v>
      </c>
      <c r="AD104" s="299">
        <v>0</v>
      </c>
      <c r="AE104" s="299">
        <f>+AF104+AG104</f>
        <v>0</v>
      </c>
      <c r="AF104" s="299">
        <v>0</v>
      </c>
      <c r="AG104" s="299">
        <v>0</v>
      </c>
      <c r="AH104" s="299">
        <v>0</v>
      </c>
      <c r="AI104" s="289" t="s">
        <v>1386</v>
      </c>
    </row>
    <row r="105" spans="1:35" s="60" customFormat="1" ht="13.5" customHeight="1">
      <c r="A105" s="53"/>
      <c r="B105" s="54" t="s">
        <v>1387</v>
      </c>
      <c r="C105" s="73" t="s">
        <v>1099</v>
      </c>
      <c r="D105" s="51"/>
      <c r="E105" s="51"/>
      <c r="F105" s="298">
        <f t="shared" si="23"/>
        <v>182</v>
      </c>
      <c r="G105" s="299">
        <f t="shared" si="23"/>
        <v>1400</v>
      </c>
      <c r="H105" s="299">
        <f t="shared" si="23"/>
        <v>1109</v>
      </c>
      <c r="I105" s="299">
        <f t="shared" si="23"/>
        <v>291</v>
      </c>
      <c r="J105" s="297">
        <f>+N105+P105+R105+T105+V105</f>
        <v>182</v>
      </c>
      <c r="K105" s="299">
        <f>+O105+Q105+S105+W105+U105</f>
        <v>1400</v>
      </c>
      <c r="L105" s="299">
        <v>1109</v>
      </c>
      <c r="M105" s="299">
        <v>291</v>
      </c>
      <c r="N105" s="299">
        <v>14</v>
      </c>
      <c r="O105" s="299">
        <v>31</v>
      </c>
      <c r="P105" s="299">
        <v>168</v>
      </c>
      <c r="Q105" s="299">
        <v>1369</v>
      </c>
      <c r="R105" s="299">
        <v>0</v>
      </c>
      <c r="S105" s="299">
        <v>0</v>
      </c>
      <c r="T105" s="299">
        <v>0</v>
      </c>
      <c r="U105" s="299">
        <v>0</v>
      </c>
      <c r="V105" s="299">
        <v>0</v>
      </c>
      <c r="W105" s="299">
        <v>0</v>
      </c>
      <c r="X105" s="299">
        <f>SUM(Y105:AC105)</f>
        <v>0</v>
      </c>
      <c r="Y105" s="299">
        <v>0</v>
      </c>
      <c r="Z105" s="299">
        <v>0</v>
      </c>
      <c r="AA105" s="299">
        <v>0</v>
      </c>
      <c r="AB105" s="299">
        <v>0</v>
      </c>
      <c r="AC105" s="299">
        <v>0</v>
      </c>
      <c r="AD105" s="299">
        <v>0</v>
      </c>
      <c r="AE105" s="299">
        <f>+AF105+AG105</f>
        <v>0</v>
      </c>
      <c r="AF105" s="299">
        <v>0</v>
      </c>
      <c r="AG105" s="299">
        <v>0</v>
      </c>
      <c r="AH105" s="299">
        <v>0</v>
      </c>
      <c r="AI105" s="289" t="s">
        <v>1388</v>
      </c>
    </row>
    <row r="106" spans="1:35" s="60" customFormat="1" ht="6" customHeight="1">
      <c r="A106" s="53"/>
      <c r="B106" s="54"/>
      <c r="C106" s="73"/>
      <c r="D106" s="51"/>
      <c r="E106" s="51"/>
      <c r="F106" s="298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89"/>
    </row>
    <row r="107" spans="1:35" s="60" customFormat="1" ht="13.5" customHeight="1">
      <c r="A107" s="53"/>
      <c r="B107" s="54" t="s">
        <v>1389</v>
      </c>
      <c r="C107" s="73" t="s">
        <v>1100</v>
      </c>
      <c r="D107" s="51"/>
      <c r="E107" s="51"/>
      <c r="F107" s="298">
        <f aca="true" t="shared" si="24" ref="F107:I111">+J107+AD107</f>
        <v>231</v>
      </c>
      <c r="G107" s="299">
        <f t="shared" si="24"/>
        <v>1508</v>
      </c>
      <c r="H107" s="299">
        <f t="shared" si="24"/>
        <v>791</v>
      </c>
      <c r="I107" s="299">
        <f t="shared" si="24"/>
        <v>717</v>
      </c>
      <c r="J107" s="297">
        <f>+N107+P107+R107+T107+V107</f>
        <v>231</v>
      </c>
      <c r="K107" s="299">
        <f>+O107+Q107+S107+W107+U107</f>
        <v>1508</v>
      </c>
      <c r="L107" s="299">
        <v>791</v>
      </c>
      <c r="M107" s="299">
        <v>717</v>
      </c>
      <c r="N107" s="299">
        <v>56</v>
      </c>
      <c r="O107" s="299">
        <v>208</v>
      </c>
      <c r="P107" s="299">
        <v>175</v>
      </c>
      <c r="Q107" s="299">
        <v>1300</v>
      </c>
      <c r="R107" s="299">
        <v>0</v>
      </c>
      <c r="S107" s="299">
        <v>0</v>
      </c>
      <c r="T107" s="299">
        <v>0</v>
      </c>
      <c r="U107" s="299">
        <v>0</v>
      </c>
      <c r="V107" s="299">
        <v>0</v>
      </c>
      <c r="W107" s="299">
        <v>0</v>
      </c>
      <c r="X107" s="299">
        <f>SUM(Y107:AC107)</f>
        <v>0</v>
      </c>
      <c r="Y107" s="299">
        <v>0</v>
      </c>
      <c r="Z107" s="299">
        <v>0</v>
      </c>
      <c r="AA107" s="299">
        <v>0</v>
      </c>
      <c r="AB107" s="299">
        <v>0</v>
      </c>
      <c r="AC107" s="299">
        <v>0</v>
      </c>
      <c r="AD107" s="299">
        <v>0</v>
      </c>
      <c r="AE107" s="299">
        <f>+AF107+AG107</f>
        <v>0</v>
      </c>
      <c r="AF107" s="299">
        <v>0</v>
      </c>
      <c r="AG107" s="299">
        <v>0</v>
      </c>
      <c r="AH107" s="299">
        <v>0</v>
      </c>
      <c r="AI107" s="289" t="s">
        <v>1390</v>
      </c>
    </row>
    <row r="108" spans="1:35" s="60" customFormat="1" ht="13.5" customHeight="1">
      <c r="A108" s="53"/>
      <c r="B108" s="54" t="s">
        <v>1391</v>
      </c>
      <c r="C108" s="73" t="s">
        <v>1101</v>
      </c>
      <c r="D108" s="51"/>
      <c r="E108" s="51"/>
      <c r="F108" s="298">
        <f t="shared" si="24"/>
        <v>11</v>
      </c>
      <c r="G108" s="299">
        <f t="shared" si="24"/>
        <v>1150</v>
      </c>
      <c r="H108" s="299">
        <f t="shared" si="24"/>
        <v>283</v>
      </c>
      <c r="I108" s="299">
        <f t="shared" si="24"/>
        <v>867</v>
      </c>
      <c r="J108" s="297">
        <f>+N108+P108+R108+T108+V108</f>
        <v>11</v>
      </c>
      <c r="K108" s="299">
        <f>+O108+Q108+S108+W108+U108</f>
        <v>1150</v>
      </c>
      <c r="L108" s="299">
        <v>283</v>
      </c>
      <c r="M108" s="299">
        <v>867</v>
      </c>
      <c r="N108" s="299">
        <v>2</v>
      </c>
      <c r="O108" s="299">
        <v>3</v>
      </c>
      <c r="P108" s="299">
        <v>9</v>
      </c>
      <c r="Q108" s="299">
        <v>1147</v>
      </c>
      <c r="R108" s="299">
        <v>0</v>
      </c>
      <c r="S108" s="299">
        <v>0</v>
      </c>
      <c r="T108" s="299">
        <v>0</v>
      </c>
      <c r="U108" s="299">
        <v>0</v>
      </c>
      <c r="V108" s="299">
        <v>0</v>
      </c>
      <c r="W108" s="299">
        <v>0</v>
      </c>
      <c r="X108" s="299">
        <f>SUM(Y108:AC108)</f>
        <v>0</v>
      </c>
      <c r="Y108" s="299">
        <v>0</v>
      </c>
      <c r="Z108" s="299">
        <v>0</v>
      </c>
      <c r="AA108" s="299">
        <v>0</v>
      </c>
      <c r="AB108" s="299">
        <v>0</v>
      </c>
      <c r="AC108" s="299">
        <v>0</v>
      </c>
      <c r="AD108" s="299">
        <v>0</v>
      </c>
      <c r="AE108" s="299">
        <f>+AF108+AG108</f>
        <v>0</v>
      </c>
      <c r="AF108" s="299">
        <v>0</v>
      </c>
      <c r="AG108" s="299">
        <v>0</v>
      </c>
      <c r="AH108" s="299">
        <v>0</v>
      </c>
      <c r="AI108" s="289" t="s">
        <v>1391</v>
      </c>
    </row>
    <row r="109" spans="1:35" s="60" customFormat="1" ht="13.5" customHeight="1">
      <c r="A109" s="53"/>
      <c r="B109" s="54" t="s">
        <v>1392</v>
      </c>
      <c r="C109" s="543" t="s">
        <v>1102</v>
      </c>
      <c r="D109" s="543"/>
      <c r="E109" s="51"/>
      <c r="F109" s="298">
        <f t="shared" si="24"/>
        <v>373</v>
      </c>
      <c r="G109" s="299">
        <f t="shared" si="24"/>
        <v>1227</v>
      </c>
      <c r="H109" s="299">
        <f t="shared" si="24"/>
        <v>387</v>
      </c>
      <c r="I109" s="299">
        <f t="shared" si="24"/>
        <v>840</v>
      </c>
      <c r="J109" s="297">
        <f>+N109+P109+R109+T109+V109</f>
        <v>373</v>
      </c>
      <c r="K109" s="299">
        <f>+O109+Q109+S109+W109+U109</f>
        <v>1227</v>
      </c>
      <c r="L109" s="299">
        <v>387</v>
      </c>
      <c r="M109" s="299">
        <v>840</v>
      </c>
      <c r="N109" s="299">
        <v>183</v>
      </c>
      <c r="O109" s="299">
        <v>375</v>
      </c>
      <c r="P109" s="299">
        <v>189</v>
      </c>
      <c r="Q109" s="299">
        <v>850</v>
      </c>
      <c r="R109" s="299">
        <v>0</v>
      </c>
      <c r="S109" s="299">
        <v>0</v>
      </c>
      <c r="T109" s="299">
        <v>1</v>
      </c>
      <c r="U109" s="299">
        <v>2</v>
      </c>
      <c r="V109" s="299">
        <v>0</v>
      </c>
      <c r="W109" s="299">
        <v>0</v>
      </c>
      <c r="X109" s="299">
        <f>SUM(Y109:AC109)</f>
        <v>1</v>
      </c>
      <c r="Y109" s="299">
        <v>0</v>
      </c>
      <c r="Z109" s="299">
        <v>1</v>
      </c>
      <c r="AA109" s="299">
        <v>0</v>
      </c>
      <c r="AB109" s="299">
        <v>0</v>
      </c>
      <c r="AC109" s="299">
        <v>0</v>
      </c>
      <c r="AD109" s="299">
        <v>0</v>
      </c>
      <c r="AE109" s="299">
        <f>+AF109+AG109</f>
        <v>0</v>
      </c>
      <c r="AF109" s="299">
        <v>0</v>
      </c>
      <c r="AG109" s="299">
        <v>0</v>
      </c>
      <c r="AH109" s="299">
        <v>0</v>
      </c>
      <c r="AI109" s="289" t="s">
        <v>1393</v>
      </c>
    </row>
    <row r="110" spans="1:35" s="60" customFormat="1" ht="13.5" customHeight="1">
      <c r="A110" s="53"/>
      <c r="B110" s="54" t="s">
        <v>1394</v>
      </c>
      <c r="C110" s="73" t="s">
        <v>1103</v>
      </c>
      <c r="D110" s="51"/>
      <c r="E110" s="51"/>
      <c r="F110" s="298">
        <f t="shared" si="24"/>
        <v>1363</v>
      </c>
      <c r="G110" s="299">
        <f t="shared" si="24"/>
        <v>9271</v>
      </c>
      <c r="H110" s="299">
        <f t="shared" si="24"/>
        <v>3313</v>
      </c>
      <c r="I110" s="299">
        <f t="shared" si="24"/>
        <v>5958</v>
      </c>
      <c r="J110" s="297">
        <f>+N110+P110+R110+T110+V110</f>
        <v>1340</v>
      </c>
      <c r="K110" s="299">
        <f>+O110+Q110+S110+W110+U110</f>
        <v>9198</v>
      </c>
      <c r="L110" s="299">
        <v>3308</v>
      </c>
      <c r="M110" s="299">
        <v>5890</v>
      </c>
      <c r="N110" s="299">
        <v>688</v>
      </c>
      <c r="O110" s="299">
        <v>1998</v>
      </c>
      <c r="P110" s="299">
        <v>634</v>
      </c>
      <c r="Q110" s="299">
        <v>6425</v>
      </c>
      <c r="R110" s="299">
        <v>0</v>
      </c>
      <c r="S110" s="299">
        <v>0</v>
      </c>
      <c r="T110" s="299">
        <v>15</v>
      </c>
      <c r="U110" s="299">
        <v>767</v>
      </c>
      <c r="V110" s="299">
        <v>3</v>
      </c>
      <c r="W110" s="299">
        <v>8</v>
      </c>
      <c r="X110" s="299">
        <f>SUM(Y110:AC110)</f>
        <v>1</v>
      </c>
      <c r="Y110" s="299">
        <v>0</v>
      </c>
      <c r="Z110" s="299">
        <v>1</v>
      </c>
      <c r="AA110" s="299">
        <v>0</v>
      </c>
      <c r="AB110" s="299">
        <v>0</v>
      </c>
      <c r="AC110" s="299">
        <v>0</v>
      </c>
      <c r="AD110" s="299">
        <v>23</v>
      </c>
      <c r="AE110" s="299">
        <v>73</v>
      </c>
      <c r="AF110" s="299">
        <v>5</v>
      </c>
      <c r="AG110" s="299">
        <v>68</v>
      </c>
      <c r="AH110" s="299">
        <v>7</v>
      </c>
      <c r="AI110" s="289" t="s">
        <v>1395</v>
      </c>
    </row>
    <row r="111" spans="1:35" s="60" customFormat="1" ht="13.5" customHeight="1">
      <c r="A111" s="53"/>
      <c r="B111" s="54" t="s">
        <v>1396</v>
      </c>
      <c r="C111" s="73" t="s">
        <v>1104</v>
      </c>
      <c r="D111" s="51"/>
      <c r="E111" s="51"/>
      <c r="F111" s="298">
        <f t="shared" si="24"/>
        <v>216</v>
      </c>
      <c r="G111" s="299">
        <f t="shared" si="24"/>
        <v>1693</v>
      </c>
      <c r="H111" s="299">
        <f t="shared" si="24"/>
        <v>1369</v>
      </c>
      <c r="I111" s="299">
        <f t="shared" si="24"/>
        <v>324</v>
      </c>
      <c r="J111" s="297">
        <f>+N111+P111+R111+T111+V111</f>
        <v>216</v>
      </c>
      <c r="K111" s="299">
        <f>+O111+Q111+S111+W111+U111</f>
        <v>1693</v>
      </c>
      <c r="L111" s="299">
        <v>1369</v>
      </c>
      <c r="M111" s="299">
        <v>324</v>
      </c>
      <c r="N111" s="299">
        <v>76</v>
      </c>
      <c r="O111" s="299">
        <v>137</v>
      </c>
      <c r="P111" s="299">
        <v>140</v>
      </c>
      <c r="Q111" s="299">
        <v>1556</v>
      </c>
      <c r="R111" s="299">
        <v>0</v>
      </c>
      <c r="S111" s="299">
        <v>0</v>
      </c>
      <c r="T111" s="299">
        <v>0</v>
      </c>
      <c r="U111" s="299">
        <v>0</v>
      </c>
      <c r="V111" s="299">
        <v>0</v>
      </c>
      <c r="W111" s="299">
        <v>0</v>
      </c>
      <c r="X111" s="299">
        <f>SUM(Y111:AC111)</f>
        <v>0</v>
      </c>
      <c r="Y111" s="299">
        <v>0</v>
      </c>
      <c r="Z111" s="299">
        <v>0</v>
      </c>
      <c r="AA111" s="299">
        <v>0</v>
      </c>
      <c r="AB111" s="299">
        <v>0</v>
      </c>
      <c r="AC111" s="299">
        <v>0</v>
      </c>
      <c r="AD111" s="299">
        <v>0</v>
      </c>
      <c r="AE111" s="299">
        <f>+AF111+AG111</f>
        <v>0</v>
      </c>
      <c r="AF111" s="299">
        <v>0</v>
      </c>
      <c r="AG111" s="299">
        <v>0</v>
      </c>
      <c r="AH111" s="299">
        <v>0</v>
      </c>
      <c r="AI111" s="289" t="s">
        <v>1397</v>
      </c>
    </row>
    <row r="112" spans="1:35" s="60" customFormat="1" ht="6" customHeight="1">
      <c r="A112" s="53"/>
      <c r="B112" s="54"/>
      <c r="C112" s="73"/>
      <c r="D112" s="51"/>
      <c r="E112" s="51"/>
      <c r="F112" s="298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89"/>
    </row>
    <row r="113" spans="1:35" s="60" customFormat="1" ht="13.5" customHeight="1">
      <c r="A113" s="53"/>
      <c r="B113" s="54" t="s">
        <v>1398</v>
      </c>
      <c r="C113" s="540" t="s">
        <v>581</v>
      </c>
      <c r="D113" s="541"/>
      <c r="E113" s="51"/>
      <c r="F113" s="298">
        <f aca="true" t="shared" si="25" ref="F113:I114">+J113+AD113</f>
        <v>257</v>
      </c>
      <c r="G113" s="299">
        <f t="shared" si="25"/>
        <v>1242</v>
      </c>
      <c r="H113" s="299">
        <f t="shared" si="25"/>
        <v>709</v>
      </c>
      <c r="I113" s="299">
        <f t="shared" si="25"/>
        <v>533</v>
      </c>
      <c r="J113" s="297">
        <f>+N113+P113+R113+T113+V113</f>
        <v>257</v>
      </c>
      <c r="K113" s="299">
        <f>+O113+Q113+S113+W113+U113</f>
        <v>1242</v>
      </c>
      <c r="L113" s="299">
        <v>709</v>
      </c>
      <c r="M113" s="299">
        <v>533</v>
      </c>
      <c r="N113" s="299">
        <v>107</v>
      </c>
      <c r="O113" s="299">
        <v>223</v>
      </c>
      <c r="P113" s="299">
        <v>149</v>
      </c>
      <c r="Q113" s="299">
        <v>1008</v>
      </c>
      <c r="R113" s="299">
        <v>0</v>
      </c>
      <c r="S113" s="299">
        <v>0</v>
      </c>
      <c r="T113" s="299">
        <v>1</v>
      </c>
      <c r="U113" s="299">
        <v>11</v>
      </c>
      <c r="V113" s="299">
        <v>0</v>
      </c>
      <c r="W113" s="299">
        <v>0</v>
      </c>
      <c r="X113" s="299">
        <f>SUM(Y113:AC113)</f>
        <v>0</v>
      </c>
      <c r="Y113" s="299">
        <v>0</v>
      </c>
      <c r="Z113" s="299">
        <v>0</v>
      </c>
      <c r="AA113" s="299">
        <v>0</v>
      </c>
      <c r="AB113" s="299">
        <v>0</v>
      </c>
      <c r="AC113" s="299">
        <v>0</v>
      </c>
      <c r="AD113" s="299">
        <v>0</v>
      </c>
      <c r="AE113" s="299">
        <f>+AF113+AG113</f>
        <v>0</v>
      </c>
      <c r="AF113" s="299">
        <v>0</v>
      </c>
      <c r="AG113" s="299">
        <v>0</v>
      </c>
      <c r="AH113" s="299">
        <v>0</v>
      </c>
      <c r="AI113" s="289" t="s">
        <v>1399</v>
      </c>
    </row>
    <row r="114" spans="1:35" s="60" customFormat="1" ht="13.5" customHeight="1">
      <c r="A114" s="53"/>
      <c r="B114" s="54" t="s">
        <v>1400</v>
      </c>
      <c r="C114" s="73" t="s">
        <v>1105</v>
      </c>
      <c r="D114" s="51"/>
      <c r="E114" s="51"/>
      <c r="F114" s="298">
        <f t="shared" si="25"/>
        <v>1116</v>
      </c>
      <c r="G114" s="299">
        <f t="shared" si="25"/>
        <v>6822</v>
      </c>
      <c r="H114" s="299">
        <f t="shared" si="25"/>
        <v>3326</v>
      </c>
      <c r="I114" s="299">
        <f t="shared" si="25"/>
        <v>3496</v>
      </c>
      <c r="J114" s="297">
        <f>+N114+P114+R114+T114+V114</f>
        <v>1116</v>
      </c>
      <c r="K114" s="299">
        <f>+O114+Q114+S114+W114+U114</f>
        <v>6822</v>
      </c>
      <c r="L114" s="299">
        <v>3326</v>
      </c>
      <c r="M114" s="299">
        <v>3496</v>
      </c>
      <c r="N114" s="299">
        <v>395</v>
      </c>
      <c r="O114" s="299">
        <v>861</v>
      </c>
      <c r="P114" s="299">
        <v>713</v>
      </c>
      <c r="Q114" s="299">
        <v>5894</v>
      </c>
      <c r="R114" s="299">
        <v>0</v>
      </c>
      <c r="S114" s="299">
        <v>0</v>
      </c>
      <c r="T114" s="299">
        <v>8</v>
      </c>
      <c r="U114" s="299">
        <v>67</v>
      </c>
      <c r="V114" s="299">
        <v>0</v>
      </c>
      <c r="W114" s="299">
        <v>0</v>
      </c>
      <c r="X114" s="299">
        <f>SUM(Y114:AC114)</f>
        <v>0</v>
      </c>
      <c r="Y114" s="299">
        <v>0</v>
      </c>
      <c r="Z114" s="299">
        <v>0</v>
      </c>
      <c r="AA114" s="299">
        <v>0</v>
      </c>
      <c r="AB114" s="299">
        <v>0</v>
      </c>
      <c r="AC114" s="299">
        <v>0</v>
      </c>
      <c r="AD114" s="299">
        <v>0</v>
      </c>
      <c r="AE114" s="299">
        <f>+AF114+AG114</f>
        <v>0</v>
      </c>
      <c r="AF114" s="299">
        <v>0</v>
      </c>
      <c r="AG114" s="299">
        <v>0</v>
      </c>
      <c r="AH114" s="299">
        <v>0</v>
      </c>
      <c r="AI114" s="289" t="s">
        <v>1401</v>
      </c>
    </row>
    <row r="115" spans="1:35" s="60" customFormat="1" ht="6" customHeight="1">
      <c r="A115" s="53"/>
      <c r="B115" s="54"/>
      <c r="C115" s="73"/>
      <c r="D115" s="51"/>
      <c r="E115" s="51"/>
      <c r="F115" s="298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89"/>
    </row>
    <row r="116" spans="1:35" s="59" customFormat="1" ht="13.5" customHeight="1">
      <c r="A116" s="80" t="s">
        <v>1402</v>
      </c>
      <c r="B116" s="538" t="s">
        <v>1106</v>
      </c>
      <c r="C116" s="539"/>
      <c r="D116" s="83"/>
      <c r="E116" s="83"/>
      <c r="F116" s="296">
        <f aca="true" t="shared" si="26" ref="F116:AH116">SUM(F118:F125)</f>
        <v>324</v>
      </c>
      <c r="G116" s="297">
        <f t="shared" si="26"/>
        <v>3287</v>
      </c>
      <c r="H116" s="297">
        <f t="shared" si="26"/>
        <v>1398</v>
      </c>
      <c r="I116" s="297">
        <f t="shared" si="26"/>
        <v>1889</v>
      </c>
      <c r="J116" s="297">
        <f t="shared" si="26"/>
        <v>324</v>
      </c>
      <c r="K116" s="297">
        <f t="shared" si="26"/>
        <v>3287</v>
      </c>
      <c r="L116" s="297">
        <f t="shared" si="26"/>
        <v>1398</v>
      </c>
      <c r="M116" s="297">
        <f t="shared" si="26"/>
        <v>1889</v>
      </c>
      <c r="N116" s="297">
        <f t="shared" si="26"/>
        <v>63</v>
      </c>
      <c r="O116" s="297">
        <f t="shared" si="26"/>
        <v>116</v>
      </c>
      <c r="P116" s="297">
        <f t="shared" si="26"/>
        <v>223</v>
      </c>
      <c r="Q116" s="297">
        <f t="shared" si="26"/>
        <v>2723</v>
      </c>
      <c r="R116" s="297">
        <f t="shared" si="26"/>
        <v>1</v>
      </c>
      <c r="S116" s="297">
        <f t="shared" si="26"/>
        <v>21</v>
      </c>
      <c r="T116" s="297">
        <f t="shared" si="26"/>
        <v>37</v>
      </c>
      <c r="U116" s="297">
        <f t="shared" si="26"/>
        <v>427</v>
      </c>
      <c r="V116" s="297">
        <f t="shared" si="26"/>
        <v>0</v>
      </c>
      <c r="W116" s="297">
        <f t="shared" si="26"/>
        <v>0</v>
      </c>
      <c r="X116" s="297">
        <f t="shared" si="26"/>
        <v>0</v>
      </c>
      <c r="Y116" s="297">
        <f t="shared" si="26"/>
        <v>0</v>
      </c>
      <c r="Z116" s="297">
        <f t="shared" si="26"/>
        <v>0</v>
      </c>
      <c r="AA116" s="297">
        <f t="shared" si="26"/>
        <v>0</v>
      </c>
      <c r="AB116" s="297">
        <f t="shared" si="26"/>
        <v>0</v>
      </c>
      <c r="AC116" s="297">
        <f t="shared" si="26"/>
        <v>0</v>
      </c>
      <c r="AD116" s="297">
        <f t="shared" si="26"/>
        <v>0</v>
      </c>
      <c r="AE116" s="297">
        <f t="shared" si="26"/>
        <v>0</v>
      </c>
      <c r="AF116" s="297">
        <f t="shared" si="26"/>
        <v>0</v>
      </c>
      <c r="AG116" s="297">
        <f t="shared" si="26"/>
        <v>0</v>
      </c>
      <c r="AH116" s="297">
        <f t="shared" si="26"/>
        <v>0</v>
      </c>
      <c r="AI116" s="88" t="s">
        <v>1403</v>
      </c>
    </row>
    <row r="117" spans="1:35" s="59" customFormat="1" ht="6" customHeight="1">
      <c r="A117" s="80"/>
      <c r="B117" s="82"/>
      <c r="C117" s="50"/>
      <c r="D117" s="83"/>
      <c r="E117" s="83"/>
      <c r="F117" s="296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7"/>
      <c r="AH117" s="297"/>
      <c r="AI117" s="88"/>
    </row>
    <row r="118" spans="1:35" s="60" customFormat="1" ht="13.5" customHeight="1">
      <c r="A118" s="53"/>
      <c r="B118" s="54" t="s">
        <v>1404</v>
      </c>
      <c r="C118" s="73" t="s">
        <v>587</v>
      </c>
      <c r="D118" s="51"/>
      <c r="E118" s="51"/>
      <c r="F118" s="298">
        <f aca="true" t="shared" si="27" ref="F118:I122">+J118+AD118</f>
        <v>34</v>
      </c>
      <c r="G118" s="299">
        <f t="shared" si="27"/>
        <v>719</v>
      </c>
      <c r="H118" s="299">
        <f t="shared" si="27"/>
        <v>318</v>
      </c>
      <c r="I118" s="299">
        <f t="shared" si="27"/>
        <v>401</v>
      </c>
      <c r="J118" s="297">
        <f>+N118+P118+R118+T118+V118</f>
        <v>34</v>
      </c>
      <c r="K118" s="299">
        <f>+O118+Q118+S118+W118+U118</f>
        <v>719</v>
      </c>
      <c r="L118" s="299">
        <v>318</v>
      </c>
      <c r="M118" s="299">
        <v>401</v>
      </c>
      <c r="N118" s="299">
        <v>0</v>
      </c>
      <c r="O118" s="299">
        <v>0</v>
      </c>
      <c r="P118" s="299">
        <v>33</v>
      </c>
      <c r="Q118" s="299">
        <v>680</v>
      </c>
      <c r="R118" s="299">
        <v>0</v>
      </c>
      <c r="S118" s="299">
        <v>0</v>
      </c>
      <c r="T118" s="299">
        <v>1</v>
      </c>
      <c r="U118" s="299">
        <v>39</v>
      </c>
      <c r="V118" s="299">
        <v>0</v>
      </c>
      <c r="W118" s="299">
        <v>0</v>
      </c>
      <c r="X118" s="299">
        <f>SUM(Y118:AC118)</f>
        <v>0</v>
      </c>
      <c r="Y118" s="299">
        <v>0</v>
      </c>
      <c r="Z118" s="299">
        <v>0</v>
      </c>
      <c r="AA118" s="299">
        <v>0</v>
      </c>
      <c r="AB118" s="299">
        <v>0</v>
      </c>
      <c r="AC118" s="299">
        <v>0</v>
      </c>
      <c r="AD118" s="299">
        <v>0</v>
      </c>
      <c r="AE118" s="299">
        <f>+AF118+AG118</f>
        <v>0</v>
      </c>
      <c r="AF118" s="299">
        <v>0</v>
      </c>
      <c r="AG118" s="299">
        <v>0</v>
      </c>
      <c r="AH118" s="299">
        <v>0</v>
      </c>
      <c r="AI118" s="289" t="s">
        <v>1405</v>
      </c>
    </row>
    <row r="119" spans="1:35" s="60" customFormat="1" ht="13.5" customHeight="1">
      <c r="A119" s="53"/>
      <c r="B119" s="54" t="s">
        <v>1406</v>
      </c>
      <c r="C119" s="73" t="s">
        <v>588</v>
      </c>
      <c r="D119" s="51"/>
      <c r="E119" s="51"/>
      <c r="F119" s="298">
        <f t="shared" si="27"/>
        <v>23</v>
      </c>
      <c r="G119" s="299">
        <f t="shared" si="27"/>
        <v>278</v>
      </c>
      <c r="H119" s="299">
        <f t="shared" si="27"/>
        <v>152</v>
      </c>
      <c r="I119" s="299">
        <f t="shared" si="27"/>
        <v>126</v>
      </c>
      <c r="J119" s="297">
        <f>+N119+P119+R119+T119+V119</f>
        <v>23</v>
      </c>
      <c r="K119" s="299">
        <f>+O119+Q119+S119+W119+U119</f>
        <v>278</v>
      </c>
      <c r="L119" s="299">
        <v>152</v>
      </c>
      <c r="M119" s="299">
        <v>126</v>
      </c>
      <c r="N119" s="299">
        <v>0</v>
      </c>
      <c r="O119" s="299">
        <v>0</v>
      </c>
      <c r="P119" s="299">
        <v>0</v>
      </c>
      <c r="Q119" s="299">
        <v>0</v>
      </c>
      <c r="R119" s="299">
        <v>0</v>
      </c>
      <c r="S119" s="299">
        <v>0</v>
      </c>
      <c r="T119" s="299">
        <v>23</v>
      </c>
      <c r="U119" s="299">
        <v>278</v>
      </c>
      <c r="V119" s="299">
        <v>0</v>
      </c>
      <c r="W119" s="299">
        <v>0</v>
      </c>
      <c r="X119" s="299">
        <f>SUM(Y119:AC119)</f>
        <v>0</v>
      </c>
      <c r="Y119" s="299">
        <v>0</v>
      </c>
      <c r="Z119" s="299">
        <v>0</v>
      </c>
      <c r="AA119" s="299">
        <v>0</v>
      </c>
      <c r="AB119" s="299">
        <v>0</v>
      </c>
      <c r="AC119" s="299">
        <v>0</v>
      </c>
      <c r="AD119" s="299">
        <v>0</v>
      </c>
      <c r="AE119" s="299">
        <f>+AF119+AG119</f>
        <v>0</v>
      </c>
      <c r="AF119" s="299">
        <v>0</v>
      </c>
      <c r="AG119" s="299">
        <v>0</v>
      </c>
      <c r="AH119" s="299">
        <v>0</v>
      </c>
      <c r="AI119" s="289" t="s">
        <v>1407</v>
      </c>
    </row>
    <row r="120" spans="1:35" s="60" customFormat="1" ht="13.5" customHeight="1">
      <c r="A120" s="53"/>
      <c r="B120" s="54" t="s">
        <v>586</v>
      </c>
      <c r="C120" s="528" t="s">
        <v>589</v>
      </c>
      <c r="D120" s="510"/>
      <c r="E120" s="51"/>
      <c r="F120" s="298">
        <f t="shared" si="27"/>
        <v>4</v>
      </c>
      <c r="G120" s="299">
        <f t="shared" si="27"/>
        <v>50</v>
      </c>
      <c r="H120" s="299">
        <f t="shared" si="27"/>
        <v>33</v>
      </c>
      <c r="I120" s="299">
        <f t="shared" si="27"/>
        <v>17</v>
      </c>
      <c r="J120" s="297">
        <f>+N120+P120+R120+T120+V120</f>
        <v>4</v>
      </c>
      <c r="K120" s="299">
        <f>+O120+Q120+S120+W120+U120</f>
        <v>50</v>
      </c>
      <c r="L120" s="299">
        <v>33</v>
      </c>
      <c r="M120" s="299">
        <v>17</v>
      </c>
      <c r="N120" s="299">
        <v>0</v>
      </c>
      <c r="O120" s="299">
        <v>0</v>
      </c>
      <c r="P120" s="299">
        <v>0</v>
      </c>
      <c r="Q120" s="299">
        <v>0</v>
      </c>
      <c r="R120" s="299">
        <v>1</v>
      </c>
      <c r="S120" s="299">
        <v>21</v>
      </c>
      <c r="T120" s="299">
        <v>3</v>
      </c>
      <c r="U120" s="299">
        <v>29</v>
      </c>
      <c r="V120" s="299">
        <v>0</v>
      </c>
      <c r="W120" s="299">
        <v>0</v>
      </c>
      <c r="X120" s="299">
        <f>SUM(Y120:AC120)</f>
        <v>0</v>
      </c>
      <c r="Y120" s="299">
        <v>0</v>
      </c>
      <c r="Z120" s="299">
        <v>0</v>
      </c>
      <c r="AA120" s="299">
        <v>0</v>
      </c>
      <c r="AB120" s="299">
        <v>0</v>
      </c>
      <c r="AC120" s="299">
        <v>0</v>
      </c>
      <c r="AD120" s="299">
        <v>0</v>
      </c>
      <c r="AE120" s="299">
        <f>+AF120+AG120</f>
        <v>0</v>
      </c>
      <c r="AF120" s="299">
        <v>0</v>
      </c>
      <c r="AG120" s="299">
        <v>0</v>
      </c>
      <c r="AH120" s="299">
        <v>0</v>
      </c>
      <c r="AI120" s="289" t="s">
        <v>1408</v>
      </c>
    </row>
    <row r="121" spans="1:35" s="60" customFormat="1" ht="13.5" customHeight="1">
      <c r="A121" s="53"/>
      <c r="B121" s="54" t="s">
        <v>1409</v>
      </c>
      <c r="C121" s="543" t="s">
        <v>1107</v>
      </c>
      <c r="D121" s="513"/>
      <c r="E121" s="51"/>
      <c r="F121" s="298">
        <f t="shared" si="27"/>
        <v>68</v>
      </c>
      <c r="G121" s="299">
        <f t="shared" si="27"/>
        <v>407</v>
      </c>
      <c r="H121" s="299">
        <f t="shared" si="27"/>
        <v>216</v>
      </c>
      <c r="I121" s="299">
        <f t="shared" si="27"/>
        <v>191</v>
      </c>
      <c r="J121" s="297">
        <f>+N121+P121+R121+T121+V121</f>
        <v>68</v>
      </c>
      <c r="K121" s="299">
        <f>+O121+Q121+S121+W121+U121</f>
        <v>407</v>
      </c>
      <c r="L121" s="299">
        <v>216</v>
      </c>
      <c r="M121" s="299">
        <v>191</v>
      </c>
      <c r="N121" s="299">
        <v>9</v>
      </c>
      <c r="O121" s="299">
        <v>16</v>
      </c>
      <c r="P121" s="299">
        <v>58</v>
      </c>
      <c r="Q121" s="299">
        <v>385</v>
      </c>
      <c r="R121" s="299">
        <v>0</v>
      </c>
      <c r="S121" s="299">
        <v>0</v>
      </c>
      <c r="T121" s="299">
        <v>1</v>
      </c>
      <c r="U121" s="299">
        <v>6</v>
      </c>
      <c r="V121" s="299">
        <v>0</v>
      </c>
      <c r="W121" s="299">
        <v>0</v>
      </c>
      <c r="X121" s="299">
        <f>SUM(Y121:AC121)</f>
        <v>0</v>
      </c>
      <c r="Y121" s="299">
        <v>0</v>
      </c>
      <c r="Z121" s="299">
        <v>0</v>
      </c>
      <c r="AA121" s="299">
        <v>0</v>
      </c>
      <c r="AB121" s="299">
        <v>0</v>
      </c>
      <c r="AC121" s="299">
        <v>0</v>
      </c>
      <c r="AD121" s="299">
        <v>0</v>
      </c>
      <c r="AE121" s="299">
        <f>+AF121+AG121</f>
        <v>0</v>
      </c>
      <c r="AF121" s="299">
        <v>0</v>
      </c>
      <c r="AG121" s="299">
        <v>0</v>
      </c>
      <c r="AH121" s="299">
        <v>0</v>
      </c>
      <c r="AI121" s="289" t="s">
        <v>1410</v>
      </c>
    </row>
    <row r="122" spans="1:35" s="60" customFormat="1" ht="13.5" customHeight="1">
      <c r="A122" s="53"/>
      <c r="B122" s="54" t="s">
        <v>1411</v>
      </c>
      <c r="C122" s="516" t="s">
        <v>1109</v>
      </c>
      <c r="D122" s="518"/>
      <c r="E122" s="51"/>
      <c r="F122" s="298">
        <f t="shared" si="27"/>
        <v>3</v>
      </c>
      <c r="G122" s="299">
        <f t="shared" si="27"/>
        <v>85</v>
      </c>
      <c r="H122" s="299">
        <f t="shared" si="27"/>
        <v>36</v>
      </c>
      <c r="I122" s="299">
        <f t="shared" si="27"/>
        <v>49</v>
      </c>
      <c r="J122" s="297">
        <f>+N122+P122+R122+T122+V122</f>
        <v>3</v>
      </c>
      <c r="K122" s="299">
        <f>+O122+Q122+S122+W122+U122</f>
        <v>85</v>
      </c>
      <c r="L122" s="299">
        <v>36</v>
      </c>
      <c r="M122" s="299">
        <v>49</v>
      </c>
      <c r="N122" s="299">
        <v>0</v>
      </c>
      <c r="O122" s="299">
        <v>0</v>
      </c>
      <c r="P122" s="299">
        <v>3</v>
      </c>
      <c r="Q122" s="299">
        <v>85</v>
      </c>
      <c r="R122" s="299">
        <v>0</v>
      </c>
      <c r="S122" s="299">
        <v>0</v>
      </c>
      <c r="T122" s="299">
        <v>0</v>
      </c>
      <c r="U122" s="299">
        <v>0</v>
      </c>
      <c r="V122" s="299">
        <v>0</v>
      </c>
      <c r="W122" s="299">
        <v>0</v>
      </c>
      <c r="X122" s="299">
        <f>SUM(Y122:AC122)</f>
        <v>0</v>
      </c>
      <c r="Y122" s="299">
        <v>0</v>
      </c>
      <c r="Z122" s="299">
        <v>0</v>
      </c>
      <c r="AA122" s="299">
        <v>0</v>
      </c>
      <c r="AB122" s="299">
        <v>0</v>
      </c>
      <c r="AC122" s="299">
        <v>0</v>
      </c>
      <c r="AD122" s="299">
        <v>0</v>
      </c>
      <c r="AE122" s="299">
        <f>+AF122+AG122</f>
        <v>0</v>
      </c>
      <c r="AF122" s="299">
        <v>0</v>
      </c>
      <c r="AG122" s="299">
        <v>0</v>
      </c>
      <c r="AH122" s="299">
        <v>0</v>
      </c>
      <c r="AI122" s="289" t="s">
        <v>1412</v>
      </c>
    </row>
    <row r="123" spans="1:35" s="60" customFormat="1" ht="6" customHeight="1">
      <c r="A123" s="53"/>
      <c r="B123" s="54"/>
      <c r="C123" s="73"/>
      <c r="D123" s="17"/>
      <c r="E123" s="51"/>
      <c r="F123" s="298"/>
      <c r="G123" s="299"/>
      <c r="H123" s="299"/>
      <c r="I123" s="299"/>
      <c r="J123" s="299"/>
      <c r="K123" s="299"/>
      <c r="L123" s="299" t="s">
        <v>1128</v>
      </c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89"/>
    </row>
    <row r="124" spans="1:35" s="60" customFormat="1" ht="13.5" customHeight="1">
      <c r="A124" s="53"/>
      <c r="B124" s="54" t="s">
        <v>1413</v>
      </c>
      <c r="C124" s="516" t="s">
        <v>1108</v>
      </c>
      <c r="D124" s="539"/>
      <c r="E124" s="51"/>
      <c r="F124" s="298">
        <f aca="true" t="shared" si="28" ref="F124:I125">+J124+AD124</f>
        <v>1</v>
      </c>
      <c r="G124" s="299">
        <f t="shared" si="28"/>
        <v>11</v>
      </c>
      <c r="H124" s="299">
        <f t="shared" si="28"/>
        <v>9</v>
      </c>
      <c r="I124" s="299">
        <f t="shared" si="28"/>
        <v>2</v>
      </c>
      <c r="J124" s="297">
        <f>+N124+P124+R124+T124+V124</f>
        <v>1</v>
      </c>
      <c r="K124" s="299">
        <f>+O124+Q124+S124+W124+U124</f>
        <v>11</v>
      </c>
      <c r="L124" s="299">
        <v>9</v>
      </c>
      <c r="M124" s="299">
        <v>2</v>
      </c>
      <c r="N124" s="299">
        <v>0</v>
      </c>
      <c r="O124" s="299">
        <v>0</v>
      </c>
      <c r="P124" s="299">
        <v>0</v>
      </c>
      <c r="Q124" s="299">
        <v>0</v>
      </c>
      <c r="R124" s="299">
        <v>0</v>
      </c>
      <c r="S124" s="299">
        <v>0</v>
      </c>
      <c r="T124" s="299">
        <v>1</v>
      </c>
      <c r="U124" s="299">
        <v>11</v>
      </c>
      <c r="V124" s="299">
        <v>0</v>
      </c>
      <c r="W124" s="299">
        <v>0</v>
      </c>
      <c r="X124" s="299">
        <f>SUM(Y124:AC124)</f>
        <v>0</v>
      </c>
      <c r="Y124" s="299">
        <v>0</v>
      </c>
      <c r="Z124" s="299">
        <v>0</v>
      </c>
      <c r="AA124" s="299">
        <v>0</v>
      </c>
      <c r="AB124" s="299">
        <v>0</v>
      </c>
      <c r="AC124" s="299">
        <v>0</v>
      </c>
      <c r="AD124" s="299">
        <v>0</v>
      </c>
      <c r="AE124" s="299">
        <f>+AF124+AG124</f>
        <v>0</v>
      </c>
      <c r="AF124" s="299">
        <v>0</v>
      </c>
      <c r="AG124" s="299">
        <v>0</v>
      </c>
      <c r="AH124" s="299">
        <v>0</v>
      </c>
      <c r="AI124" s="289" t="s">
        <v>1414</v>
      </c>
    </row>
    <row r="125" spans="1:35" s="60" customFormat="1" ht="13.5" customHeight="1">
      <c r="A125" s="53"/>
      <c r="B125" s="54" t="s">
        <v>1415</v>
      </c>
      <c r="C125" s="543" t="s">
        <v>1110</v>
      </c>
      <c r="D125" s="513"/>
      <c r="E125" s="51"/>
      <c r="F125" s="298">
        <f t="shared" si="28"/>
        <v>191</v>
      </c>
      <c r="G125" s="299">
        <f t="shared" si="28"/>
        <v>1737</v>
      </c>
      <c r="H125" s="299">
        <f t="shared" si="28"/>
        <v>634</v>
      </c>
      <c r="I125" s="299">
        <f t="shared" si="28"/>
        <v>1103</v>
      </c>
      <c r="J125" s="297">
        <f>+N125+P125+R125+T125+V125</f>
        <v>191</v>
      </c>
      <c r="K125" s="299">
        <f>+O125+Q125+S125+W125+U125</f>
        <v>1737</v>
      </c>
      <c r="L125" s="299">
        <v>634</v>
      </c>
      <c r="M125" s="299">
        <v>1103</v>
      </c>
      <c r="N125" s="299">
        <v>54</v>
      </c>
      <c r="O125" s="299">
        <v>100</v>
      </c>
      <c r="P125" s="299">
        <v>129</v>
      </c>
      <c r="Q125" s="299">
        <v>1573</v>
      </c>
      <c r="R125" s="299">
        <v>0</v>
      </c>
      <c r="S125" s="299">
        <v>0</v>
      </c>
      <c r="T125" s="299">
        <v>8</v>
      </c>
      <c r="U125" s="299">
        <v>64</v>
      </c>
      <c r="V125" s="299">
        <v>0</v>
      </c>
      <c r="W125" s="299">
        <v>0</v>
      </c>
      <c r="X125" s="299">
        <f>SUM(Y125:AC125)</f>
        <v>0</v>
      </c>
      <c r="Y125" s="299">
        <v>0</v>
      </c>
      <c r="Z125" s="299">
        <v>0</v>
      </c>
      <c r="AA125" s="299">
        <v>0</v>
      </c>
      <c r="AB125" s="299">
        <v>0</v>
      </c>
      <c r="AC125" s="299">
        <v>0</v>
      </c>
      <c r="AD125" s="299">
        <v>0</v>
      </c>
      <c r="AE125" s="299">
        <f>+AF125+AG125</f>
        <v>0</v>
      </c>
      <c r="AF125" s="299">
        <v>0</v>
      </c>
      <c r="AG125" s="299">
        <v>0</v>
      </c>
      <c r="AH125" s="299">
        <v>0</v>
      </c>
      <c r="AI125" s="289" t="s">
        <v>1416</v>
      </c>
    </row>
    <row r="126" spans="1:35" s="60" customFormat="1" ht="6" customHeight="1">
      <c r="A126" s="53"/>
      <c r="B126" s="54"/>
      <c r="C126" s="76"/>
      <c r="D126" s="17"/>
      <c r="E126" s="51"/>
      <c r="F126" s="298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89"/>
    </row>
    <row r="127" spans="1:35" s="59" customFormat="1" ht="13.5" customHeight="1">
      <c r="A127" s="80" t="s">
        <v>1417</v>
      </c>
      <c r="B127" s="538" t="s">
        <v>1111</v>
      </c>
      <c r="C127" s="539"/>
      <c r="D127" s="83"/>
      <c r="E127" s="83"/>
      <c r="F127" s="296">
        <f aca="true" t="shared" si="29" ref="F127:AH127">SUM(F129:F130)</f>
        <v>873</v>
      </c>
      <c r="G127" s="297">
        <f t="shared" si="29"/>
        <v>1998</v>
      </c>
      <c r="H127" s="297">
        <f t="shared" si="29"/>
        <v>1175</v>
      </c>
      <c r="I127" s="297">
        <f t="shared" si="29"/>
        <v>823</v>
      </c>
      <c r="J127" s="297">
        <f t="shared" si="29"/>
        <v>868</v>
      </c>
      <c r="K127" s="297">
        <f t="shared" si="29"/>
        <v>1968</v>
      </c>
      <c r="L127" s="297">
        <f t="shared" si="29"/>
        <v>1151</v>
      </c>
      <c r="M127" s="297">
        <f t="shared" si="29"/>
        <v>817</v>
      </c>
      <c r="N127" s="297">
        <f t="shared" si="29"/>
        <v>635</v>
      </c>
      <c r="O127" s="297">
        <f t="shared" si="29"/>
        <v>831</v>
      </c>
      <c r="P127" s="297">
        <f t="shared" si="29"/>
        <v>224</v>
      </c>
      <c r="Q127" s="297">
        <f t="shared" si="29"/>
        <v>976</v>
      </c>
      <c r="R127" s="297">
        <f t="shared" si="29"/>
        <v>0</v>
      </c>
      <c r="S127" s="297">
        <f t="shared" si="29"/>
        <v>0</v>
      </c>
      <c r="T127" s="297">
        <f t="shared" si="29"/>
        <v>6</v>
      </c>
      <c r="U127" s="297">
        <f t="shared" si="29"/>
        <v>158</v>
      </c>
      <c r="V127" s="297">
        <f t="shared" si="29"/>
        <v>3</v>
      </c>
      <c r="W127" s="297">
        <f t="shared" si="29"/>
        <v>3</v>
      </c>
      <c r="X127" s="297">
        <f t="shared" si="29"/>
        <v>0</v>
      </c>
      <c r="Y127" s="297">
        <f t="shared" si="29"/>
        <v>0</v>
      </c>
      <c r="Z127" s="297">
        <f t="shared" si="29"/>
        <v>0</v>
      </c>
      <c r="AA127" s="297">
        <f t="shared" si="29"/>
        <v>0</v>
      </c>
      <c r="AB127" s="297">
        <f t="shared" si="29"/>
        <v>0</v>
      </c>
      <c r="AC127" s="297">
        <f t="shared" si="29"/>
        <v>0</v>
      </c>
      <c r="AD127" s="297">
        <f t="shared" si="29"/>
        <v>5</v>
      </c>
      <c r="AE127" s="297">
        <f t="shared" si="29"/>
        <v>30</v>
      </c>
      <c r="AF127" s="297">
        <f t="shared" si="29"/>
        <v>24</v>
      </c>
      <c r="AG127" s="297">
        <f t="shared" si="29"/>
        <v>6</v>
      </c>
      <c r="AH127" s="297">
        <f t="shared" si="29"/>
        <v>3</v>
      </c>
      <c r="AI127" s="88" t="s">
        <v>1418</v>
      </c>
    </row>
    <row r="128" spans="1:35" s="59" customFormat="1" ht="6" customHeight="1">
      <c r="A128" s="80"/>
      <c r="B128" s="82"/>
      <c r="C128" s="50"/>
      <c r="D128" s="83"/>
      <c r="E128" s="83"/>
      <c r="F128" s="296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88"/>
    </row>
    <row r="129" spans="1:35" s="60" customFormat="1" ht="13.5" customHeight="1">
      <c r="A129" s="53"/>
      <c r="B129" s="54" t="s">
        <v>1419</v>
      </c>
      <c r="C129" s="73" t="s">
        <v>1112</v>
      </c>
      <c r="D129" s="51"/>
      <c r="E129" s="51"/>
      <c r="F129" s="298">
        <f aca="true" t="shared" si="30" ref="F129:I130">+J129+AD129</f>
        <v>108</v>
      </c>
      <c r="G129" s="299">
        <f t="shared" si="30"/>
        <v>438</v>
      </c>
      <c r="H129" s="299">
        <f t="shared" si="30"/>
        <v>291</v>
      </c>
      <c r="I129" s="299">
        <f t="shared" si="30"/>
        <v>147</v>
      </c>
      <c r="J129" s="297">
        <f>+N129+P129+R129+T129+V129</f>
        <v>108</v>
      </c>
      <c r="K129" s="299">
        <f>+O129+Q129+S129+W129+U129</f>
        <v>438</v>
      </c>
      <c r="L129" s="299">
        <v>291</v>
      </c>
      <c r="M129" s="299">
        <v>147</v>
      </c>
      <c r="N129" s="299">
        <v>12</v>
      </c>
      <c r="O129" s="299">
        <v>24</v>
      </c>
      <c r="P129" s="299">
        <v>95</v>
      </c>
      <c r="Q129" s="299">
        <v>402</v>
      </c>
      <c r="R129" s="299">
        <v>0</v>
      </c>
      <c r="S129" s="299">
        <v>0</v>
      </c>
      <c r="T129" s="299">
        <v>1</v>
      </c>
      <c r="U129" s="299">
        <v>12</v>
      </c>
      <c r="V129" s="299">
        <v>0</v>
      </c>
      <c r="W129" s="299">
        <v>0</v>
      </c>
      <c r="X129" s="299">
        <f>SUM(Y129:AC129)</f>
        <v>0</v>
      </c>
      <c r="Y129" s="299">
        <v>0</v>
      </c>
      <c r="Z129" s="299">
        <v>0</v>
      </c>
      <c r="AA129" s="299">
        <v>0</v>
      </c>
      <c r="AB129" s="299">
        <v>0</v>
      </c>
      <c r="AC129" s="299">
        <v>0</v>
      </c>
      <c r="AD129" s="299">
        <v>0</v>
      </c>
      <c r="AE129" s="299">
        <f>+AF129+AG129</f>
        <v>0</v>
      </c>
      <c r="AF129" s="299">
        <v>0</v>
      </c>
      <c r="AG129" s="299">
        <v>0</v>
      </c>
      <c r="AH129" s="299">
        <v>0</v>
      </c>
      <c r="AI129" s="289" t="s">
        <v>1420</v>
      </c>
    </row>
    <row r="130" spans="1:35" s="60" customFormat="1" ht="13.5" customHeight="1">
      <c r="A130" s="53"/>
      <c r="B130" s="54" t="s">
        <v>1421</v>
      </c>
      <c r="C130" s="73" t="s">
        <v>1113</v>
      </c>
      <c r="D130" s="51"/>
      <c r="E130" s="51"/>
      <c r="F130" s="298">
        <f t="shared" si="30"/>
        <v>765</v>
      </c>
      <c r="G130" s="299">
        <f t="shared" si="30"/>
        <v>1560</v>
      </c>
      <c r="H130" s="299">
        <f t="shared" si="30"/>
        <v>884</v>
      </c>
      <c r="I130" s="299">
        <f t="shared" si="30"/>
        <v>676</v>
      </c>
      <c r="J130" s="297">
        <f>+N130+P130+R130+T130+V130</f>
        <v>760</v>
      </c>
      <c r="K130" s="299">
        <f>+O130+Q130+S130+W130+U130</f>
        <v>1530</v>
      </c>
      <c r="L130" s="299">
        <v>860</v>
      </c>
      <c r="M130" s="299">
        <v>670</v>
      </c>
      <c r="N130" s="299">
        <v>623</v>
      </c>
      <c r="O130" s="299">
        <v>807</v>
      </c>
      <c r="P130" s="299">
        <v>129</v>
      </c>
      <c r="Q130" s="299">
        <v>574</v>
      </c>
      <c r="R130" s="299">
        <v>0</v>
      </c>
      <c r="S130" s="299">
        <v>0</v>
      </c>
      <c r="T130" s="299">
        <v>5</v>
      </c>
      <c r="U130" s="299">
        <v>146</v>
      </c>
      <c r="V130" s="299">
        <v>3</v>
      </c>
      <c r="W130" s="299">
        <v>3</v>
      </c>
      <c r="X130" s="299">
        <f>SUM(Y130:AC130)</f>
        <v>0</v>
      </c>
      <c r="Y130" s="299">
        <v>0</v>
      </c>
      <c r="Z130" s="299">
        <v>0</v>
      </c>
      <c r="AA130" s="299">
        <v>0</v>
      </c>
      <c r="AB130" s="299">
        <v>0</v>
      </c>
      <c r="AC130" s="299">
        <v>0</v>
      </c>
      <c r="AD130" s="299">
        <v>5</v>
      </c>
      <c r="AE130" s="299">
        <v>30</v>
      </c>
      <c r="AF130" s="299">
        <v>24</v>
      </c>
      <c r="AG130" s="299">
        <v>6</v>
      </c>
      <c r="AH130" s="299">
        <v>3</v>
      </c>
      <c r="AI130" s="289" t="s">
        <v>1422</v>
      </c>
    </row>
    <row r="131" spans="1:35" s="60" customFormat="1" ht="7.5" customHeight="1">
      <c r="A131" s="91"/>
      <c r="B131" s="92"/>
      <c r="C131" s="93"/>
      <c r="D131" s="94"/>
      <c r="E131" s="94"/>
      <c r="F131" s="300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  <c r="AA131" s="301"/>
      <c r="AB131" s="301"/>
      <c r="AC131" s="301"/>
      <c r="AD131" s="301"/>
      <c r="AE131" s="301"/>
      <c r="AF131" s="301"/>
      <c r="AG131" s="301"/>
      <c r="AH131" s="301"/>
      <c r="AI131" s="290"/>
    </row>
    <row r="132" spans="1:35" s="60" customFormat="1" ht="19.5" customHeight="1">
      <c r="A132" s="53"/>
      <c r="B132" s="557" t="s">
        <v>1482</v>
      </c>
      <c r="C132" s="559"/>
      <c r="D132" s="559"/>
      <c r="E132" s="559"/>
      <c r="F132" s="559"/>
      <c r="G132" s="559"/>
      <c r="H132" s="559"/>
      <c r="I132" s="559"/>
      <c r="J132" s="559"/>
      <c r="K132" s="559"/>
      <c r="L132" s="559"/>
      <c r="M132" s="559"/>
      <c r="N132" s="559"/>
      <c r="O132" s="559"/>
      <c r="P132" s="559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54"/>
    </row>
    <row r="133" spans="1:35" s="60" customFormat="1" ht="9" customHeight="1">
      <c r="A133" s="91"/>
      <c r="B133" s="92"/>
      <c r="C133" s="93"/>
      <c r="D133" s="94"/>
      <c r="E133" s="94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92"/>
    </row>
    <row r="134" spans="1:35" s="60" customFormat="1" ht="16.5" customHeight="1">
      <c r="A134" s="61"/>
      <c r="B134" s="62"/>
      <c r="C134" s="74"/>
      <c r="D134" s="63"/>
      <c r="E134" s="63"/>
      <c r="F134" s="550" t="s">
        <v>653</v>
      </c>
      <c r="G134" s="544"/>
      <c r="H134" s="544"/>
      <c r="I134" s="551"/>
      <c r="J134" s="68"/>
      <c r="K134" s="64"/>
      <c r="L134" s="201" t="s">
        <v>654</v>
      </c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216" t="s">
        <v>655</v>
      </c>
      <c r="Y134" s="216"/>
      <c r="Z134" s="216"/>
      <c r="AA134" s="216"/>
      <c r="AB134" s="216"/>
      <c r="AC134" s="217"/>
      <c r="AD134" s="568" t="s">
        <v>1486</v>
      </c>
      <c r="AE134" s="544"/>
      <c r="AF134" s="544"/>
      <c r="AG134" s="544"/>
      <c r="AH134" s="544"/>
      <c r="AI134" s="87"/>
    </row>
    <row r="135" spans="1:35" s="60" customFormat="1" ht="16.5" customHeight="1">
      <c r="A135" s="53"/>
      <c r="B135" s="535" t="s">
        <v>656</v>
      </c>
      <c r="C135" s="536"/>
      <c r="D135" s="51"/>
      <c r="E135" s="51"/>
      <c r="F135" s="545"/>
      <c r="G135" s="546"/>
      <c r="H135" s="546"/>
      <c r="I135" s="529"/>
      <c r="J135" s="560" t="s">
        <v>657</v>
      </c>
      <c r="K135" s="530"/>
      <c r="L135" s="530"/>
      <c r="M135" s="531"/>
      <c r="N135" s="560" t="s">
        <v>658</v>
      </c>
      <c r="O135" s="561"/>
      <c r="P135" s="69" t="s">
        <v>659</v>
      </c>
      <c r="Q135" s="532" t="s">
        <v>1160</v>
      </c>
      <c r="R135" s="533"/>
      <c r="S135" s="533"/>
      <c r="T135" s="533"/>
      <c r="U135" s="534"/>
      <c r="V135" s="547" t="s">
        <v>660</v>
      </c>
      <c r="W135" s="548"/>
      <c r="X135" s="560" t="s">
        <v>650</v>
      </c>
      <c r="Y135" s="549"/>
      <c r="Z135" s="549"/>
      <c r="AA135" s="549"/>
      <c r="AB135" s="549"/>
      <c r="AC135" s="561"/>
      <c r="AD135" s="545"/>
      <c r="AE135" s="546"/>
      <c r="AF135" s="546"/>
      <c r="AG135" s="546"/>
      <c r="AH135" s="546"/>
      <c r="AI135" s="90" t="s">
        <v>661</v>
      </c>
    </row>
    <row r="136" spans="1:35" s="60" customFormat="1" ht="19.5" customHeight="1">
      <c r="A136" s="53"/>
      <c r="B136" s="536"/>
      <c r="C136" s="536"/>
      <c r="D136" s="51"/>
      <c r="E136" s="51"/>
      <c r="F136" s="552" t="s">
        <v>662</v>
      </c>
      <c r="G136" s="69"/>
      <c r="H136" s="70" t="s">
        <v>663</v>
      </c>
      <c r="I136" s="71"/>
      <c r="J136" s="552" t="s">
        <v>662</v>
      </c>
      <c r="K136" s="69"/>
      <c r="L136" s="70" t="s">
        <v>663</v>
      </c>
      <c r="M136" s="71"/>
      <c r="N136" s="552" t="s">
        <v>662</v>
      </c>
      <c r="O136" s="552" t="s">
        <v>664</v>
      </c>
      <c r="P136" s="69" t="s">
        <v>177</v>
      </c>
      <c r="Q136" s="285" t="s">
        <v>178</v>
      </c>
      <c r="R136" s="566" t="s">
        <v>1158</v>
      </c>
      <c r="S136" s="567"/>
      <c r="T136" s="560" t="s">
        <v>1159</v>
      </c>
      <c r="U136" s="561"/>
      <c r="V136" s="552" t="s">
        <v>662</v>
      </c>
      <c r="W136" s="552" t="s">
        <v>664</v>
      </c>
      <c r="X136" s="564" t="s">
        <v>662</v>
      </c>
      <c r="Y136" s="218"/>
      <c r="Z136" s="218"/>
      <c r="AA136" s="218"/>
      <c r="AB136" s="218"/>
      <c r="AC136" s="219"/>
      <c r="AD136" s="552" t="s">
        <v>662</v>
      </c>
      <c r="AE136" s="69"/>
      <c r="AF136" s="70" t="s">
        <v>1478</v>
      </c>
      <c r="AG136" s="70"/>
      <c r="AH136" s="555" t="s">
        <v>649</v>
      </c>
      <c r="AI136" s="90" t="s">
        <v>665</v>
      </c>
    </row>
    <row r="137" spans="1:35" s="60" customFormat="1" ht="45.75" customHeight="1">
      <c r="A137" s="65"/>
      <c r="B137" s="66"/>
      <c r="C137" s="75"/>
      <c r="D137" s="67"/>
      <c r="E137" s="67"/>
      <c r="F137" s="554"/>
      <c r="G137" s="72" t="s">
        <v>666</v>
      </c>
      <c r="H137" s="72" t="s">
        <v>667</v>
      </c>
      <c r="I137" s="72" t="s">
        <v>668</v>
      </c>
      <c r="J137" s="554"/>
      <c r="K137" s="72" t="s">
        <v>666</v>
      </c>
      <c r="L137" s="72" t="s">
        <v>667</v>
      </c>
      <c r="M137" s="72" t="s">
        <v>668</v>
      </c>
      <c r="N137" s="553"/>
      <c r="O137" s="553"/>
      <c r="P137" s="220" t="s">
        <v>662</v>
      </c>
      <c r="Q137" s="220" t="s">
        <v>664</v>
      </c>
      <c r="R137" s="220" t="s">
        <v>662</v>
      </c>
      <c r="S137" s="220" t="s">
        <v>664</v>
      </c>
      <c r="T137" s="220" t="s">
        <v>662</v>
      </c>
      <c r="U137" s="220" t="s">
        <v>664</v>
      </c>
      <c r="V137" s="562"/>
      <c r="W137" s="563"/>
      <c r="X137" s="565"/>
      <c r="Y137" s="223" t="s">
        <v>669</v>
      </c>
      <c r="Z137" s="199" t="s">
        <v>1179</v>
      </c>
      <c r="AA137" s="223" t="s">
        <v>1158</v>
      </c>
      <c r="AB137" s="223" t="s">
        <v>1161</v>
      </c>
      <c r="AC137" s="223" t="s">
        <v>670</v>
      </c>
      <c r="AD137" s="554"/>
      <c r="AE137" s="72" t="s">
        <v>666</v>
      </c>
      <c r="AF137" s="72" t="s">
        <v>667</v>
      </c>
      <c r="AG137" s="86" t="s">
        <v>668</v>
      </c>
      <c r="AH137" s="556"/>
      <c r="AI137" s="89"/>
    </row>
    <row r="138" spans="1:35" s="60" customFormat="1" ht="13.5" customHeight="1">
      <c r="A138" s="53"/>
      <c r="B138" s="54"/>
      <c r="C138" s="73"/>
      <c r="D138" s="51"/>
      <c r="E138" s="51"/>
      <c r="F138" s="221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89"/>
    </row>
    <row r="139" spans="1:35" s="60" customFormat="1" ht="13.5" customHeight="1">
      <c r="A139" s="80" t="s">
        <v>1477</v>
      </c>
      <c r="B139" s="538" t="s">
        <v>634</v>
      </c>
      <c r="C139" s="539"/>
      <c r="D139" s="51"/>
      <c r="E139" s="51"/>
      <c r="F139" s="296">
        <f aca="true" t="shared" si="31" ref="F139:AH139">SUM(F141:F143)</f>
        <v>2692</v>
      </c>
      <c r="G139" s="297">
        <f t="shared" si="31"/>
        <v>14314</v>
      </c>
      <c r="H139" s="297">
        <f t="shared" si="31"/>
        <v>5163</v>
      </c>
      <c r="I139" s="297">
        <f t="shared" si="31"/>
        <v>9151</v>
      </c>
      <c r="J139" s="297">
        <f t="shared" si="31"/>
        <v>2689</v>
      </c>
      <c r="K139" s="297">
        <f t="shared" si="31"/>
        <v>14313</v>
      </c>
      <c r="L139" s="297">
        <f t="shared" si="31"/>
        <v>5163</v>
      </c>
      <c r="M139" s="297">
        <f t="shared" si="31"/>
        <v>9150</v>
      </c>
      <c r="N139" s="297">
        <f t="shared" si="31"/>
        <v>2030</v>
      </c>
      <c r="O139" s="297">
        <f t="shared" si="31"/>
        <v>5639</v>
      </c>
      <c r="P139" s="297">
        <f t="shared" si="31"/>
        <v>647</v>
      </c>
      <c r="Q139" s="297">
        <f t="shared" si="31"/>
        <v>8609</v>
      </c>
      <c r="R139" s="297">
        <f t="shared" si="31"/>
        <v>1</v>
      </c>
      <c r="S139" s="297">
        <f t="shared" si="31"/>
        <v>1</v>
      </c>
      <c r="T139" s="297">
        <f t="shared" si="31"/>
        <v>8</v>
      </c>
      <c r="U139" s="297">
        <f t="shared" si="31"/>
        <v>49</v>
      </c>
      <c r="V139" s="297">
        <f t="shared" si="31"/>
        <v>3</v>
      </c>
      <c r="W139" s="297">
        <f t="shared" si="31"/>
        <v>15</v>
      </c>
      <c r="X139" s="297">
        <f t="shared" si="31"/>
        <v>1</v>
      </c>
      <c r="Y139" s="297">
        <f t="shared" si="31"/>
        <v>0</v>
      </c>
      <c r="Z139" s="297">
        <f t="shared" si="31"/>
        <v>0</v>
      </c>
      <c r="AA139" s="297">
        <f t="shared" si="31"/>
        <v>0</v>
      </c>
      <c r="AB139" s="297">
        <f t="shared" si="31"/>
        <v>1</v>
      </c>
      <c r="AC139" s="297">
        <f t="shared" si="31"/>
        <v>0</v>
      </c>
      <c r="AD139" s="297">
        <f t="shared" si="31"/>
        <v>3</v>
      </c>
      <c r="AE139" s="297">
        <f t="shared" si="31"/>
        <v>1</v>
      </c>
      <c r="AF139" s="297">
        <f t="shared" si="31"/>
        <v>0</v>
      </c>
      <c r="AG139" s="297">
        <f t="shared" si="31"/>
        <v>1</v>
      </c>
      <c r="AH139" s="297">
        <f t="shared" si="31"/>
        <v>2</v>
      </c>
      <c r="AI139" s="288" t="s">
        <v>1423</v>
      </c>
    </row>
    <row r="140" spans="1:35" s="60" customFormat="1" ht="13.5" customHeight="1">
      <c r="A140" s="80"/>
      <c r="B140" s="82"/>
      <c r="C140" s="50"/>
      <c r="D140" s="51"/>
      <c r="E140" s="51"/>
      <c r="F140" s="296"/>
      <c r="G140" s="297"/>
      <c r="H140" s="297"/>
      <c r="I140" s="297"/>
      <c r="J140" s="299"/>
      <c r="K140" s="297"/>
      <c r="L140" s="297"/>
      <c r="M140" s="297"/>
      <c r="N140" s="297"/>
      <c r="O140" s="297"/>
      <c r="P140" s="297"/>
      <c r="Q140" s="297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B140" s="297"/>
      <c r="AC140" s="297"/>
      <c r="AD140" s="297"/>
      <c r="AE140" s="297"/>
      <c r="AF140" s="297"/>
      <c r="AG140" s="297"/>
      <c r="AH140" s="297"/>
      <c r="AI140" s="289"/>
    </row>
    <row r="141" spans="1:35" s="60" customFormat="1" ht="13.5" customHeight="1">
      <c r="A141" s="53"/>
      <c r="B141" s="54" t="s">
        <v>1424</v>
      </c>
      <c r="C141" s="73" t="s">
        <v>598</v>
      </c>
      <c r="D141" s="51"/>
      <c r="E141" s="51"/>
      <c r="F141" s="298">
        <f aca="true" t="shared" si="32" ref="F141:I143">+J141+AD141</f>
        <v>1115</v>
      </c>
      <c r="G141" s="299">
        <f t="shared" si="32"/>
        <v>6122</v>
      </c>
      <c r="H141" s="299">
        <f t="shared" si="32"/>
        <v>2252</v>
      </c>
      <c r="I141" s="299">
        <f t="shared" si="32"/>
        <v>3870</v>
      </c>
      <c r="J141" s="297">
        <f>+N141+P141+R141+T141+V141</f>
        <v>1115</v>
      </c>
      <c r="K141" s="299">
        <f>+O141+Q141+S141+W141+U141</f>
        <v>6122</v>
      </c>
      <c r="L141" s="299">
        <v>2252</v>
      </c>
      <c r="M141" s="299">
        <v>3870</v>
      </c>
      <c r="N141" s="299">
        <v>722</v>
      </c>
      <c r="O141" s="299">
        <v>2106</v>
      </c>
      <c r="P141" s="299">
        <v>390</v>
      </c>
      <c r="Q141" s="299">
        <v>4000</v>
      </c>
      <c r="R141" s="299">
        <v>0</v>
      </c>
      <c r="S141" s="299">
        <v>0</v>
      </c>
      <c r="T141" s="299">
        <v>1</v>
      </c>
      <c r="U141" s="299">
        <v>6</v>
      </c>
      <c r="V141" s="299">
        <v>2</v>
      </c>
      <c r="W141" s="299">
        <v>10</v>
      </c>
      <c r="X141" s="299">
        <f>SUM(Y141:AC141)</f>
        <v>0</v>
      </c>
      <c r="Y141" s="299">
        <v>0</v>
      </c>
      <c r="Z141" s="299">
        <v>0</v>
      </c>
      <c r="AA141" s="299">
        <v>0</v>
      </c>
      <c r="AB141" s="299">
        <v>0</v>
      </c>
      <c r="AC141" s="299">
        <v>0</v>
      </c>
      <c r="AD141" s="299">
        <v>0</v>
      </c>
      <c r="AE141" s="299">
        <f>+AF141+AG141</f>
        <v>0</v>
      </c>
      <c r="AF141" s="299">
        <v>0</v>
      </c>
      <c r="AG141" s="299">
        <v>0</v>
      </c>
      <c r="AH141" s="299">
        <v>0</v>
      </c>
      <c r="AI141" s="289" t="s">
        <v>1425</v>
      </c>
    </row>
    <row r="142" spans="1:35" s="60" customFormat="1" ht="13.5" customHeight="1">
      <c r="A142" s="53"/>
      <c r="B142" s="54" t="s">
        <v>1426</v>
      </c>
      <c r="C142" s="73" t="s">
        <v>600</v>
      </c>
      <c r="D142" s="51"/>
      <c r="E142" s="51"/>
      <c r="F142" s="298">
        <f t="shared" si="32"/>
        <v>1334</v>
      </c>
      <c r="G142" s="299">
        <f t="shared" si="32"/>
        <v>4517</v>
      </c>
      <c r="H142" s="299">
        <f t="shared" si="32"/>
        <v>1529</v>
      </c>
      <c r="I142" s="299">
        <f t="shared" si="32"/>
        <v>2988</v>
      </c>
      <c r="J142" s="297">
        <f>+N142+P142+R142+T142+V142</f>
        <v>1334</v>
      </c>
      <c r="K142" s="299">
        <f>+O142+Q142+S142+W142+U142</f>
        <v>4517</v>
      </c>
      <c r="L142" s="299">
        <v>1529</v>
      </c>
      <c r="M142" s="299">
        <v>2988</v>
      </c>
      <c r="N142" s="299">
        <v>1206</v>
      </c>
      <c r="O142" s="299">
        <v>3255</v>
      </c>
      <c r="P142" s="299">
        <v>128</v>
      </c>
      <c r="Q142" s="299">
        <v>1262</v>
      </c>
      <c r="R142" s="299">
        <v>0</v>
      </c>
      <c r="S142" s="299">
        <v>0</v>
      </c>
      <c r="T142" s="299">
        <v>0</v>
      </c>
      <c r="U142" s="299">
        <v>0</v>
      </c>
      <c r="V142" s="299">
        <v>0</v>
      </c>
      <c r="W142" s="299">
        <v>0</v>
      </c>
      <c r="X142" s="299">
        <f>SUM(Y142:AC142)</f>
        <v>0</v>
      </c>
      <c r="Y142" s="299">
        <v>0</v>
      </c>
      <c r="Z142" s="299">
        <v>0</v>
      </c>
      <c r="AA142" s="299">
        <v>0</v>
      </c>
      <c r="AB142" s="299">
        <v>0</v>
      </c>
      <c r="AC142" s="299">
        <v>0</v>
      </c>
      <c r="AD142" s="299">
        <v>0</v>
      </c>
      <c r="AE142" s="299">
        <f>+AF142+AG142</f>
        <v>0</v>
      </c>
      <c r="AF142" s="299">
        <v>0</v>
      </c>
      <c r="AG142" s="299">
        <v>0</v>
      </c>
      <c r="AH142" s="299">
        <v>0</v>
      </c>
      <c r="AI142" s="289" t="s">
        <v>1427</v>
      </c>
    </row>
    <row r="143" spans="1:35" s="60" customFormat="1" ht="13.5" customHeight="1">
      <c r="A143" s="53"/>
      <c r="B143" s="54" t="s">
        <v>1428</v>
      </c>
      <c r="C143" s="73" t="s">
        <v>602</v>
      </c>
      <c r="D143" s="51"/>
      <c r="E143" s="51"/>
      <c r="F143" s="298">
        <f t="shared" si="32"/>
        <v>243</v>
      </c>
      <c r="G143" s="299">
        <f t="shared" si="32"/>
        <v>3675</v>
      </c>
      <c r="H143" s="299">
        <f t="shared" si="32"/>
        <v>1382</v>
      </c>
      <c r="I143" s="299">
        <f t="shared" si="32"/>
        <v>2293</v>
      </c>
      <c r="J143" s="297">
        <f>+N143+P143+R143+T143+V143</f>
        <v>240</v>
      </c>
      <c r="K143" s="299">
        <f>+O143+Q143+S143+W143+U143</f>
        <v>3674</v>
      </c>
      <c r="L143" s="299">
        <v>1382</v>
      </c>
      <c r="M143" s="299">
        <v>2292</v>
      </c>
      <c r="N143" s="299">
        <v>102</v>
      </c>
      <c r="O143" s="299">
        <v>278</v>
      </c>
      <c r="P143" s="299">
        <v>129</v>
      </c>
      <c r="Q143" s="299">
        <v>3347</v>
      </c>
      <c r="R143" s="299">
        <v>1</v>
      </c>
      <c r="S143" s="299">
        <v>1</v>
      </c>
      <c r="T143" s="299">
        <v>7</v>
      </c>
      <c r="U143" s="299">
        <v>43</v>
      </c>
      <c r="V143" s="299">
        <v>1</v>
      </c>
      <c r="W143" s="299">
        <v>5</v>
      </c>
      <c r="X143" s="299">
        <f>SUM(Y143:AC143)</f>
        <v>1</v>
      </c>
      <c r="Y143" s="299">
        <v>0</v>
      </c>
      <c r="Z143" s="299">
        <v>0</v>
      </c>
      <c r="AA143" s="299">
        <v>0</v>
      </c>
      <c r="AB143" s="299">
        <v>1</v>
      </c>
      <c r="AC143" s="299">
        <v>0</v>
      </c>
      <c r="AD143" s="299">
        <v>3</v>
      </c>
      <c r="AE143" s="299">
        <f>+AF143+AG143</f>
        <v>1</v>
      </c>
      <c r="AF143" s="299">
        <v>0</v>
      </c>
      <c r="AG143" s="299">
        <v>1</v>
      </c>
      <c r="AH143" s="299">
        <v>2</v>
      </c>
      <c r="AI143" s="289" t="s">
        <v>1429</v>
      </c>
    </row>
    <row r="144" spans="1:35" s="60" customFormat="1" ht="13.5" customHeight="1">
      <c r="A144" s="53"/>
      <c r="B144" s="54"/>
      <c r="C144" s="73"/>
      <c r="D144" s="51"/>
      <c r="E144" s="51"/>
      <c r="F144" s="298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89"/>
    </row>
    <row r="145" spans="1:35" s="60" customFormat="1" ht="13.5" customHeight="1">
      <c r="A145" s="80" t="s">
        <v>1430</v>
      </c>
      <c r="B145" s="538" t="s">
        <v>638</v>
      </c>
      <c r="C145" s="523"/>
      <c r="D145" s="51"/>
      <c r="E145" s="51"/>
      <c r="F145" s="296">
        <f aca="true" t="shared" si="33" ref="F145:AH145">SUM(F147:F149)</f>
        <v>874</v>
      </c>
      <c r="G145" s="297">
        <f t="shared" si="33"/>
        <v>16421</v>
      </c>
      <c r="H145" s="297">
        <f t="shared" si="33"/>
        <v>4360</v>
      </c>
      <c r="I145" s="297">
        <f t="shared" si="33"/>
        <v>12061</v>
      </c>
      <c r="J145" s="297">
        <f t="shared" si="33"/>
        <v>806</v>
      </c>
      <c r="K145" s="297">
        <f t="shared" si="33"/>
        <v>14577</v>
      </c>
      <c r="L145" s="297">
        <f t="shared" si="33"/>
        <v>3712</v>
      </c>
      <c r="M145" s="297">
        <f t="shared" si="33"/>
        <v>10865</v>
      </c>
      <c r="N145" s="297">
        <f t="shared" si="33"/>
        <v>394</v>
      </c>
      <c r="O145" s="297">
        <f t="shared" si="33"/>
        <v>1894</v>
      </c>
      <c r="P145" s="297">
        <f t="shared" si="33"/>
        <v>79</v>
      </c>
      <c r="Q145" s="297">
        <f t="shared" si="33"/>
        <v>1168</v>
      </c>
      <c r="R145" s="297">
        <f t="shared" si="33"/>
        <v>2</v>
      </c>
      <c r="S145" s="297">
        <f t="shared" si="33"/>
        <v>344</v>
      </c>
      <c r="T145" s="297">
        <f t="shared" si="33"/>
        <v>313</v>
      </c>
      <c r="U145" s="297">
        <f t="shared" si="33"/>
        <v>11076</v>
      </c>
      <c r="V145" s="297">
        <f t="shared" si="33"/>
        <v>18</v>
      </c>
      <c r="W145" s="297">
        <f t="shared" si="33"/>
        <v>95</v>
      </c>
      <c r="X145" s="297">
        <f t="shared" si="33"/>
        <v>0</v>
      </c>
      <c r="Y145" s="297">
        <f t="shared" si="33"/>
        <v>0</v>
      </c>
      <c r="Z145" s="297">
        <f t="shared" si="33"/>
        <v>0</v>
      </c>
      <c r="AA145" s="297">
        <f t="shared" si="33"/>
        <v>0</v>
      </c>
      <c r="AB145" s="297">
        <f t="shared" si="33"/>
        <v>0</v>
      </c>
      <c r="AC145" s="297">
        <f t="shared" si="33"/>
        <v>0</v>
      </c>
      <c r="AD145" s="297">
        <f t="shared" si="33"/>
        <v>68</v>
      </c>
      <c r="AE145" s="297">
        <f t="shared" si="33"/>
        <v>1844</v>
      </c>
      <c r="AF145" s="297">
        <f t="shared" si="33"/>
        <v>648</v>
      </c>
      <c r="AG145" s="297">
        <f t="shared" si="33"/>
        <v>1196</v>
      </c>
      <c r="AH145" s="297">
        <f t="shared" si="33"/>
        <v>1</v>
      </c>
      <c r="AI145" s="288" t="s">
        <v>1431</v>
      </c>
    </row>
    <row r="146" spans="1:35" s="60" customFormat="1" ht="13.5" customHeight="1">
      <c r="A146" s="80"/>
      <c r="B146" s="82"/>
      <c r="C146" s="11"/>
      <c r="D146" s="51"/>
      <c r="E146" s="51"/>
      <c r="F146" s="296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89"/>
    </row>
    <row r="147" spans="1:35" s="60" customFormat="1" ht="13.5" customHeight="1">
      <c r="A147" s="53"/>
      <c r="B147" s="54" t="s">
        <v>1432</v>
      </c>
      <c r="C147" s="73" t="s">
        <v>1123</v>
      </c>
      <c r="D147" s="51"/>
      <c r="E147" s="51"/>
      <c r="F147" s="298">
        <f aca="true" t="shared" si="34" ref="F147:I149">+J147+AD147</f>
        <v>587</v>
      </c>
      <c r="G147" s="299">
        <f t="shared" si="34"/>
        <v>10629</v>
      </c>
      <c r="H147" s="299">
        <f t="shared" si="34"/>
        <v>2907</v>
      </c>
      <c r="I147" s="299">
        <f t="shared" si="34"/>
        <v>7722</v>
      </c>
      <c r="J147" s="297">
        <f>+N147+P147+R147+T147+V147</f>
        <v>584</v>
      </c>
      <c r="K147" s="299">
        <f>+O147+Q147+S147+W147+U147</f>
        <v>9674</v>
      </c>
      <c r="L147" s="299">
        <v>2617</v>
      </c>
      <c r="M147" s="299">
        <v>7057</v>
      </c>
      <c r="N147" s="299">
        <v>378</v>
      </c>
      <c r="O147" s="299">
        <v>1748</v>
      </c>
      <c r="P147" s="299">
        <v>35</v>
      </c>
      <c r="Q147" s="299">
        <v>223</v>
      </c>
      <c r="R147" s="299">
        <v>1</v>
      </c>
      <c r="S147" s="299">
        <v>340</v>
      </c>
      <c r="T147" s="299">
        <v>170</v>
      </c>
      <c r="U147" s="299">
        <v>7363</v>
      </c>
      <c r="V147" s="299">
        <v>0</v>
      </c>
      <c r="W147" s="299">
        <v>0</v>
      </c>
      <c r="X147" s="299">
        <f>SUM(Y147:AC147)</f>
        <v>0</v>
      </c>
      <c r="Y147" s="299">
        <v>0</v>
      </c>
      <c r="Z147" s="299">
        <v>0</v>
      </c>
      <c r="AA147" s="299">
        <v>0</v>
      </c>
      <c r="AB147" s="299">
        <v>0</v>
      </c>
      <c r="AC147" s="299">
        <v>0</v>
      </c>
      <c r="AD147" s="299">
        <v>3</v>
      </c>
      <c r="AE147" s="299">
        <v>955</v>
      </c>
      <c r="AF147" s="299">
        <v>290</v>
      </c>
      <c r="AG147" s="299">
        <v>665</v>
      </c>
      <c r="AH147" s="297">
        <v>0</v>
      </c>
      <c r="AI147" s="289" t="s">
        <v>1433</v>
      </c>
    </row>
    <row r="148" spans="1:35" s="60" customFormat="1" ht="13.5" customHeight="1">
      <c r="A148" s="53"/>
      <c r="B148" s="54" t="s">
        <v>1434</v>
      </c>
      <c r="C148" s="73" t="s">
        <v>1124</v>
      </c>
      <c r="D148" s="51"/>
      <c r="E148" s="51"/>
      <c r="F148" s="298">
        <f t="shared" si="34"/>
        <v>9</v>
      </c>
      <c r="G148" s="299">
        <f t="shared" si="34"/>
        <v>190</v>
      </c>
      <c r="H148" s="299">
        <f t="shared" si="34"/>
        <v>69</v>
      </c>
      <c r="I148" s="299">
        <f t="shared" si="34"/>
        <v>121</v>
      </c>
      <c r="J148" s="297">
        <f>+N148+P148+R148+T148+V148</f>
        <v>4</v>
      </c>
      <c r="K148" s="299">
        <f>+O148+Q148+S148+W148+U148</f>
        <v>8</v>
      </c>
      <c r="L148" s="299">
        <v>4</v>
      </c>
      <c r="M148" s="299">
        <v>4</v>
      </c>
      <c r="N148" s="299">
        <v>1</v>
      </c>
      <c r="O148" s="299">
        <v>1</v>
      </c>
      <c r="P148" s="299">
        <v>1</v>
      </c>
      <c r="Q148" s="299">
        <v>2</v>
      </c>
      <c r="R148" s="299">
        <v>1</v>
      </c>
      <c r="S148" s="299">
        <v>4</v>
      </c>
      <c r="T148" s="299">
        <v>1</v>
      </c>
      <c r="U148" s="299">
        <v>1</v>
      </c>
      <c r="V148" s="299">
        <v>0</v>
      </c>
      <c r="W148" s="299">
        <v>0</v>
      </c>
      <c r="X148" s="299">
        <f>SUM(Y148:AC148)</f>
        <v>0</v>
      </c>
      <c r="Y148" s="299">
        <v>0</v>
      </c>
      <c r="Z148" s="299">
        <v>0</v>
      </c>
      <c r="AA148" s="299">
        <v>0</v>
      </c>
      <c r="AB148" s="299">
        <v>0</v>
      </c>
      <c r="AC148" s="299">
        <v>0</v>
      </c>
      <c r="AD148" s="299">
        <v>5</v>
      </c>
      <c r="AE148" s="299">
        <v>182</v>
      </c>
      <c r="AF148" s="299">
        <v>65</v>
      </c>
      <c r="AG148" s="299">
        <v>117</v>
      </c>
      <c r="AH148" s="297">
        <v>0</v>
      </c>
      <c r="AI148" s="289" t="s">
        <v>1435</v>
      </c>
    </row>
    <row r="149" spans="1:35" s="60" customFormat="1" ht="13.5" customHeight="1">
      <c r="A149" s="53"/>
      <c r="B149" s="54" t="s">
        <v>1436</v>
      </c>
      <c r="C149" s="520" t="s">
        <v>1156</v>
      </c>
      <c r="D149" s="522"/>
      <c r="E149" s="51"/>
      <c r="F149" s="298">
        <f t="shared" si="34"/>
        <v>278</v>
      </c>
      <c r="G149" s="299">
        <f t="shared" si="34"/>
        <v>5602</v>
      </c>
      <c r="H149" s="299">
        <f t="shared" si="34"/>
        <v>1384</v>
      </c>
      <c r="I149" s="299">
        <f t="shared" si="34"/>
        <v>4218</v>
      </c>
      <c r="J149" s="297">
        <f>+N149+P149+R149+T149+V149</f>
        <v>218</v>
      </c>
      <c r="K149" s="299">
        <f>+O149+Q149+S149+W149+U149</f>
        <v>4895</v>
      </c>
      <c r="L149" s="299">
        <v>1091</v>
      </c>
      <c r="M149" s="299">
        <v>3804</v>
      </c>
      <c r="N149" s="299">
        <v>15</v>
      </c>
      <c r="O149" s="299">
        <v>145</v>
      </c>
      <c r="P149" s="299">
        <v>43</v>
      </c>
      <c r="Q149" s="299">
        <v>943</v>
      </c>
      <c r="R149" s="299">
        <v>0</v>
      </c>
      <c r="S149" s="299">
        <v>0</v>
      </c>
      <c r="T149" s="299">
        <v>142</v>
      </c>
      <c r="U149" s="299">
        <v>3712</v>
      </c>
      <c r="V149" s="299">
        <v>18</v>
      </c>
      <c r="W149" s="299">
        <v>95</v>
      </c>
      <c r="X149" s="299">
        <f>SUM(Y149:AC149)</f>
        <v>0</v>
      </c>
      <c r="Y149" s="299">
        <v>0</v>
      </c>
      <c r="Z149" s="299">
        <v>0</v>
      </c>
      <c r="AA149" s="299">
        <v>0</v>
      </c>
      <c r="AB149" s="299">
        <v>0</v>
      </c>
      <c r="AC149" s="299">
        <v>0</v>
      </c>
      <c r="AD149" s="299">
        <v>60</v>
      </c>
      <c r="AE149" s="299">
        <v>707</v>
      </c>
      <c r="AF149" s="299">
        <v>293</v>
      </c>
      <c r="AG149" s="299">
        <v>414</v>
      </c>
      <c r="AH149" s="297">
        <v>1</v>
      </c>
      <c r="AI149" s="289" t="s">
        <v>1437</v>
      </c>
    </row>
    <row r="150" spans="1:35" s="60" customFormat="1" ht="13.5" customHeight="1">
      <c r="A150" s="53"/>
      <c r="B150" s="54"/>
      <c r="C150" s="73"/>
      <c r="D150" s="51"/>
      <c r="E150" s="51"/>
      <c r="F150" s="298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 t="s">
        <v>1128</v>
      </c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89"/>
    </row>
    <row r="151" spans="1:35" s="60" customFormat="1" ht="13.5" customHeight="1">
      <c r="A151" s="80" t="s">
        <v>1438</v>
      </c>
      <c r="B151" s="538" t="s">
        <v>639</v>
      </c>
      <c r="C151" s="523"/>
      <c r="D151" s="51"/>
      <c r="E151" s="51"/>
      <c r="F151" s="296">
        <f aca="true" t="shared" si="35" ref="F151:Z151">SUM(F153:F154)</f>
        <v>555</v>
      </c>
      <c r="G151" s="297">
        <f t="shared" si="35"/>
        <v>6011</v>
      </c>
      <c r="H151" s="297">
        <f t="shared" si="35"/>
        <v>3307</v>
      </c>
      <c r="I151" s="297">
        <f t="shared" si="35"/>
        <v>2704</v>
      </c>
      <c r="J151" s="297">
        <f t="shared" si="35"/>
        <v>426</v>
      </c>
      <c r="K151" s="297">
        <f t="shared" si="35"/>
        <v>3282</v>
      </c>
      <c r="L151" s="297">
        <f t="shared" si="35"/>
        <v>1695</v>
      </c>
      <c r="M151" s="297">
        <f t="shared" si="35"/>
        <v>1587</v>
      </c>
      <c r="N151" s="297">
        <f t="shared" si="35"/>
        <v>284</v>
      </c>
      <c r="O151" s="297">
        <f t="shared" si="35"/>
        <v>521</v>
      </c>
      <c r="P151" s="297">
        <f t="shared" si="35"/>
        <v>77</v>
      </c>
      <c r="Q151" s="297">
        <f t="shared" si="35"/>
        <v>851</v>
      </c>
      <c r="R151" s="297">
        <f t="shared" si="35"/>
        <v>10</v>
      </c>
      <c r="S151" s="297">
        <f t="shared" si="35"/>
        <v>635</v>
      </c>
      <c r="T151" s="297">
        <f t="shared" si="35"/>
        <v>53</v>
      </c>
      <c r="U151" s="297">
        <f t="shared" si="35"/>
        <v>1272</v>
      </c>
      <c r="V151" s="297">
        <f t="shared" si="35"/>
        <v>2</v>
      </c>
      <c r="W151" s="297">
        <f t="shared" si="35"/>
        <v>3</v>
      </c>
      <c r="X151" s="297">
        <f t="shared" si="35"/>
        <v>0</v>
      </c>
      <c r="Y151" s="297">
        <f t="shared" si="35"/>
        <v>0</v>
      </c>
      <c r="Z151" s="297">
        <f t="shared" si="35"/>
        <v>0</v>
      </c>
      <c r="AA151" s="297">
        <f>SUM(AA153:AA155)</f>
        <v>0</v>
      </c>
      <c r="AB151" s="297">
        <f aca="true" t="shared" si="36" ref="AB151:AH151">SUM(AB153:AB154)</f>
        <v>0</v>
      </c>
      <c r="AC151" s="297">
        <f t="shared" si="36"/>
        <v>0</v>
      </c>
      <c r="AD151" s="297">
        <f t="shared" si="36"/>
        <v>129</v>
      </c>
      <c r="AE151" s="297">
        <f t="shared" si="36"/>
        <v>2729</v>
      </c>
      <c r="AF151" s="297">
        <f t="shared" si="36"/>
        <v>1612</v>
      </c>
      <c r="AG151" s="297">
        <f t="shared" si="36"/>
        <v>1117</v>
      </c>
      <c r="AH151" s="297">
        <f t="shared" si="36"/>
        <v>11</v>
      </c>
      <c r="AI151" s="288" t="s">
        <v>1439</v>
      </c>
    </row>
    <row r="152" spans="1:35" s="60" customFormat="1" ht="13.5" customHeight="1">
      <c r="A152" s="80"/>
      <c r="B152" s="82"/>
      <c r="C152" s="11"/>
      <c r="D152" s="51"/>
      <c r="E152" s="51"/>
      <c r="F152" s="296"/>
      <c r="G152" s="297"/>
      <c r="H152" s="297"/>
      <c r="I152" s="297"/>
      <c r="J152" s="297"/>
      <c r="K152" s="297"/>
      <c r="L152" s="297"/>
      <c r="M152" s="297"/>
      <c r="N152" s="297"/>
      <c r="O152" s="297"/>
      <c r="P152" s="297"/>
      <c r="Q152" s="297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89"/>
    </row>
    <row r="153" spans="1:35" s="60" customFormat="1" ht="13.5" customHeight="1">
      <c r="A153" s="53"/>
      <c r="B153" s="54" t="s">
        <v>1440</v>
      </c>
      <c r="C153" s="73" t="s">
        <v>607</v>
      </c>
      <c r="D153" s="51"/>
      <c r="E153" s="51"/>
      <c r="F153" s="298">
        <f aca="true" t="shared" si="37" ref="F153:I154">+J153+AD153</f>
        <v>153</v>
      </c>
      <c r="G153" s="299">
        <f t="shared" si="37"/>
        <v>4442</v>
      </c>
      <c r="H153" s="299">
        <f t="shared" si="37"/>
        <v>2638</v>
      </c>
      <c r="I153" s="299">
        <f t="shared" si="37"/>
        <v>1804</v>
      </c>
      <c r="J153" s="297">
        <f>+N153+P153+R153+T153+V153</f>
        <v>58</v>
      </c>
      <c r="K153" s="299">
        <f>+O153+Q153+S153+W153+U153</f>
        <v>1864</v>
      </c>
      <c r="L153" s="299">
        <v>1116</v>
      </c>
      <c r="M153" s="299">
        <v>748</v>
      </c>
      <c r="N153" s="299">
        <v>2</v>
      </c>
      <c r="O153" s="299">
        <v>7</v>
      </c>
      <c r="P153" s="299">
        <v>0</v>
      </c>
      <c r="Q153" s="299">
        <v>0</v>
      </c>
      <c r="R153" s="299">
        <v>8</v>
      </c>
      <c r="S153" s="299">
        <v>608</v>
      </c>
      <c r="T153" s="299">
        <v>48</v>
      </c>
      <c r="U153" s="299">
        <v>1249</v>
      </c>
      <c r="V153" s="299">
        <v>0</v>
      </c>
      <c r="W153" s="299">
        <v>0</v>
      </c>
      <c r="X153" s="299">
        <f>SUM(Y153:AC153)</f>
        <v>0</v>
      </c>
      <c r="Y153" s="299">
        <v>0</v>
      </c>
      <c r="Z153" s="299">
        <v>0</v>
      </c>
      <c r="AA153" s="299">
        <v>0</v>
      </c>
      <c r="AB153" s="299">
        <v>0</v>
      </c>
      <c r="AC153" s="299">
        <v>0</v>
      </c>
      <c r="AD153" s="299">
        <v>95</v>
      </c>
      <c r="AE153" s="299">
        <v>2578</v>
      </c>
      <c r="AF153" s="299">
        <v>1522</v>
      </c>
      <c r="AG153" s="299">
        <v>1056</v>
      </c>
      <c r="AH153" s="299">
        <v>0</v>
      </c>
      <c r="AI153" s="289" t="s">
        <v>1441</v>
      </c>
    </row>
    <row r="154" spans="1:35" s="60" customFormat="1" ht="13.5" customHeight="1">
      <c r="A154" s="53"/>
      <c r="B154" s="54" t="s">
        <v>1442</v>
      </c>
      <c r="C154" s="524" t="s">
        <v>609</v>
      </c>
      <c r="D154" s="525"/>
      <c r="E154" s="51"/>
      <c r="F154" s="298">
        <f t="shared" si="37"/>
        <v>402</v>
      </c>
      <c r="G154" s="299">
        <f t="shared" si="37"/>
        <v>1569</v>
      </c>
      <c r="H154" s="299">
        <f t="shared" si="37"/>
        <v>669</v>
      </c>
      <c r="I154" s="299">
        <f t="shared" si="37"/>
        <v>900</v>
      </c>
      <c r="J154" s="297">
        <f>+N154+P154+R154+T154+V154</f>
        <v>368</v>
      </c>
      <c r="K154" s="299">
        <f>+O154+Q154+S154+W154+U154</f>
        <v>1418</v>
      </c>
      <c r="L154" s="299">
        <v>579</v>
      </c>
      <c r="M154" s="299">
        <v>839</v>
      </c>
      <c r="N154" s="299">
        <v>282</v>
      </c>
      <c r="O154" s="299">
        <v>514</v>
      </c>
      <c r="P154" s="299">
        <v>77</v>
      </c>
      <c r="Q154" s="299">
        <v>851</v>
      </c>
      <c r="R154" s="299">
        <v>2</v>
      </c>
      <c r="S154" s="299">
        <v>27</v>
      </c>
      <c r="T154" s="299">
        <v>5</v>
      </c>
      <c r="U154" s="299">
        <v>23</v>
      </c>
      <c r="V154" s="299">
        <v>2</v>
      </c>
      <c r="W154" s="299">
        <v>3</v>
      </c>
      <c r="X154" s="299">
        <f>SUM(Y154:AC154)</f>
        <v>0</v>
      </c>
      <c r="Y154" s="299">
        <v>0</v>
      </c>
      <c r="Z154" s="299">
        <v>0</v>
      </c>
      <c r="AA154" s="299">
        <v>0</v>
      </c>
      <c r="AB154" s="299">
        <v>0</v>
      </c>
      <c r="AC154" s="299">
        <v>0</v>
      </c>
      <c r="AD154" s="299">
        <v>34</v>
      </c>
      <c r="AE154" s="299">
        <v>151</v>
      </c>
      <c r="AF154" s="299">
        <v>90</v>
      </c>
      <c r="AG154" s="299">
        <v>61</v>
      </c>
      <c r="AH154" s="299">
        <v>11</v>
      </c>
      <c r="AI154" s="289" t="s">
        <v>1443</v>
      </c>
    </row>
    <row r="155" spans="1:35" s="60" customFormat="1" ht="13.5" customHeight="1">
      <c r="A155" s="53"/>
      <c r="B155" s="54"/>
      <c r="C155" s="73"/>
      <c r="D155" s="51"/>
      <c r="E155" s="51"/>
      <c r="F155" s="298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89"/>
    </row>
    <row r="156" spans="1:35" s="60" customFormat="1" ht="13.5" customHeight="1">
      <c r="A156" s="80" t="s">
        <v>1444</v>
      </c>
      <c r="B156" s="538" t="s">
        <v>1157</v>
      </c>
      <c r="C156" s="523"/>
      <c r="D156" s="51"/>
      <c r="E156" s="51"/>
      <c r="F156" s="296">
        <f aca="true" t="shared" si="38" ref="F156:Z156">SUM(F158:F159)</f>
        <v>152</v>
      </c>
      <c r="G156" s="297">
        <f t="shared" si="38"/>
        <v>1651</v>
      </c>
      <c r="H156" s="297">
        <f t="shared" si="38"/>
        <v>1098</v>
      </c>
      <c r="I156" s="297">
        <f t="shared" si="38"/>
        <v>553</v>
      </c>
      <c r="J156" s="297">
        <f t="shared" si="38"/>
        <v>152</v>
      </c>
      <c r="K156" s="297">
        <f t="shared" si="38"/>
        <v>1651</v>
      </c>
      <c r="L156" s="297">
        <f t="shared" si="38"/>
        <v>1098</v>
      </c>
      <c r="M156" s="297">
        <f t="shared" si="38"/>
        <v>553</v>
      </c>
      <c r="N156" s="297">
        <f t="shared" si="38"/>
        <v>11</v>
      </c>
      <c r="O156" s="297">
        <f t="shared" si="38"/>
        <v>28</v>
      </c>
      <c r="P156" s="297">
        <f t="shared" si="38"/>
        <v>0</v>
      </c>
      <c r="Q156" s="297">
        <f t="shared" si="38"/>
        <v>0</v>
      </c>
      <c r="R156" s="297">
        <f t="shared" si="38"/>
        <v>61</v>
      </c>
      <c r="S156" s="297">
        <f t="shared" si="38"/>
        <v>747</v>
      </c>
      <c r="T156" s="297">
        <f t="shared" si="38"/>
        <v>80</v>
      </c>
      <c r="U156" s="297">
        <f t="shared" si="38"/>
        <v>876</v>
      </c>
      <c r="V156" s="297">
        <f t="shared" si="38"/>
        <v>0</v>
      </c>
      <c r="W156" s="297">
        <f t="shared" si="38"/>
        <v>0</v>
      </c>
      <c r="X156" s="297">
        <f t="shared" si="38"/>
        <v>0</v>
      </c>
      <c r="Y156" s="297">
        <f t="shared" si="38"/>
        <v>0</v>
      </c>
      <c r="Z156" s="297">
        <f t="shared" si="38"/>
        <v>0</v>
      </c>
      <c r="AA156" s="297">
        <f>SUM(AA158:AA160)</f>
        <v>0</v>
      </c>
      <c r="AB156" s="297">
        <f aca="true" t="shared" si="39" ref="AB156:AH156">SUM(AB158:AB159)</f>
        <v>0</v>
      </c>
      <c r="AC156" s="297">
        <f t="shared" si="39"/>
        <v>0</v>
      </c>
      <c r="AD156" s="297">
        <f t="shared" si="39"/>
        <v>0</v>
      </c>
      <c r="AE156" s="297">
        <f t="shared" si="39"/>
        <v>0</v>
      </c>
      <c r="AF156" s="297">
        <f t="shared" si="39"/>
        <v>0</v>
      </c>
      <c r="AG156" s="297">
        <f t="shared" si="39"/>
        <v>0</v>
      </c>
      <c r="AH156" s="297">
        <f t="shared" si="39"/>
        <v>0</v>
      </c>
      <c r="AI156" s="288" t="s">
        <v>1445</v>
      </c>
    </row>
    <row r="157" spans="1:35" s="60" customFormat="1" ht="13.5" customHeight="1">
      <c r="A157" s="80"/>
      <c r="B157" s="82"/>
      <c r="C157" s="11"/>
      <c r="D157" s="51"/>
      <c r="E157" s="51"/>
      <c r="F157" s="296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7"/>
      <c r="AH157" s="297"/>
      <c r="AI157" s="289"/>
    </row>
    <row r="158" spans="1:35" s="60" customFormat="1" ht="13.5" customHeight="1">
      <c r="A158" s="53"/>
      <c r="B158" s="54" t="s">
        <v>1446</v>
      </c>
      <c r="C158" s="73" t="s">
        <v>611</v>
      </c>
      <c r="D158" s="51"/>
      <c r="E158" s="51"/>
      <c r="F158" s="298">
        <f aca="true" t="shared" si="40" ref="F158:I159">+J158+AD158</f>
        <v>74</v>
      </c>
      <c r="G158" s="299">
        <f t="shared" si="40"/>
        <v>780</v>
      </c>
      <c r="H158" s="299">
        <f t="shared" si="40"/>
        <v>507</v>
      </c>
      <c r="I158" s="299">
        <f t="shared" si="40"/>
        <v>273</v>
      </c>
      <c r="J158" s="297">
        <f>+N158+P158+R158+T158+V158</f>
        <v>74</v>
      </c>
      <c r="K158" s="299">
        <f>+O158+Q158+S158+W158+U158</f>
        <v>780</v>
      </c>
      <c r="L158" s="299">
        <v>507</v>
      </c>
      <c r="M158" s="299">
        <v>273</v>
      </c>
      <c r="N158" s="299">
        <v>11</v>
      </c>
      <c r="O158" s="299">
        <v>28</v>
      </c>
      <c r="P158" s="299">
        <v>0</v>
      </c>
      <c r="Q158" s="299">
        <v>0</v>
      </c>
      <c r="R158" s="299">
        <v>61</v>
      </c>
      <c r="S158" s="299">
        <v>747</v>
      </c>
      <c r="T158" s="299">
        <v>2</v>
      </c>
      <c r="U158" s="299">
        <v>5</v>
      </c>
      <c r="V158" s="299">
        <v>0</v>
      </c>
      <c r="W158" s="299">
        <v>0</v>
      </c>
      <c r="X158" s="299">
        <f>SUM(Y158:AC158)</f>
        <v>0</v>
      </c>
      <c r="Y158" s="299">
        <v>0</v>
      </c>
      <c r="Z158" s="299">
        <v>0</v>
      </c>
      <c r="AA158" s="299">
        <v>0</v>
      </c>
      <c r="AB158" s="299">
        <v>0</v>
      </c>
      <c r="AC158" s="299">
        <v>0</v>
      </c>
      <c r="AD158" s="299">
        <v>0</v>
      </c>
      <c r="AE158" s="299">
        <f>+AF158+AG158</f>
        <v>0</v>
      </c>
      <c r="AF158" s="299">
        <v>0</v>
      </c>
      <c r="AG158" s="299">
        <v>0</v>
      </c>
      <c r="AH158" s="299">
        <v>0</v>
      </c>
      <c r="AI158" s="289" t="s">
        <v>1447</v>
      </c>
    </row>
    <row r="159" spans="1:35" s="60" customFormat="1" ht="13.5" customHeight="1">
      <c r="A159" s="53"/>
      <c r="B159" s="54" t="s">
        <v>1448</v>
      </c>
      <c r="C159" s="543" t="s">
        <v>1120</v>
      </c>
      <c r="D159" s="513"/>
      <c r="E159" s="51"/>
      <c r="F159" s="298">
        <f t="shared" si="40"/>
        <v>78</v>
      </c>
      <c r="G159" s="299">
        <f t="shared" si="40"/>
        <v>871</v>
      </c>
      <c r="H159" s="299">
        <f t="shared" si="40"/>
        <v>591</v>
      </c>
      <c r="I159" s="299">
        <f t="shared" si="40"/>
        <v>280</v>
      </c>
      <c r="J159" s="297">
        <f>+N159+P159+R159+T159+V159</f>
        <v>78</v>
      </c>
      <c r="K159" s="299">
        <f>+O159+Q159+S159+W159+U159</f>
        <v>871</v>
      </c>
      <c r="L159" s="299">
        <v>591</v>
      </c>
      <c r="M159" s="299">
        <v>280</v>
      </c>
      <c r="N159" s="299">
        <v>0</v>
      </c>
      <c r="O159" s="299">
        <v>0</v>
      </c>
      <c r="P159" s="299">
        <v>0</v>
      </c>
      <c r="Q159" s="299">
        <v>0</v>
      </c>
      <c r="R159" s="299">
        <v>0</v>
      </c>
      <c r="S159" s="299">
        <v>0</v>
      </c>
      <c r="T159" s="299">
        <v>78</v>
      </c>
      <c r="U159" s="299">
        <v>871</v>
      </c>
      <c r="V159" s="299">
        <v>0</v>
      </c>
      <c r="W159" s="299">
        <v>0</v>
      </c>
      <c r="X159" s="299">
        <f>SUM(Y159:AC159)</f>
        <v>0</v>
      </c>
      <c r="Y159" s="299">
        <v>0</v>
      </c>
      <c r="Z159" s="299">
        <v>0</v>
      </c>
      <c r="AA159" s="299">
        <v>0</v>
      </c>
      <c r="AB159" s="299">
        <v>0</v>
      </c>
      <c r="AC159" s="299">
        <v>0</v>
      </c>
      <c r="AD159" s="299">
        <v>0</v>
      </c>
      <c r="AE159" s="299">
        <f>+AF159+AG159</f>
        <v>0</v>
      </c>
      <c r="AF159" s="299">
        <v>0</v>
      </c>
      <c r="AG159" s="299">
        <v>0</v>
      </c>
      <c r="AH159" s="299">
        <v>0</v>
      </c>
      <c r="AI159" s="289" t="s">
        <v>1449</v>
      </c>
    </row>
    <row r="160" spans="1:35" s="60" customFormat="1" ht="13.5" customHeight="1">
      <c r="A160" s="53"/>
      <c r="B160" s="54"/>
      <c r="C160" s="73"/>
      <c r="D160" s="51"/>
      <c r="E160" s="51"/>
      <c r="F160" s="298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89"/>
    </row>
    <row r="161" spans="1:35" s="59" customFormat="1" ht="13.5" customHeight="1">
      <c r="A161" s="80" t="s">
        <v>1450</v>
      </c>
      <c r="B161" s="526" t="s">
        <v>641</v>
      </c>
      <c r="C161" s="527"/>
      <c r="D161" s="513"/>
      <c r="E161" s="83"/>
      <c r="F161" s="296">
        <f aca="true" t="shared" si="41" ref="F161:AH161">SUM(F163:F178)</f>
        <v>3000</v>
      </c>
      <c r="G161" s="297">
        <f t="shared" si="41"/>
        <v>23001</v>
      </c>
      <c r="H161" s="297">
        <f t="shared" si="41"/>
        <v>11941</v>
      </c>
      <c r="I161" s="297">
        <f t="shared" si="41"/>
        <v>11060</v>
      </c>
      <c r="J161" s="297">
        <f t="shared" si="41"/>
        <v>2946</v>
      </c>
      <c r="K161" s="297">
        <f t="shared" si="41"/>
        <v>21722</v>
      </c>
      <c r="L161" s="297">
        <f t="shared" si="41"/>
        <v>11038</v>
      </c>
      <c r="M161" s="297">
        <f t="shared" si="41"/>
        <v>10684</v>
      </c>
      <c r="N161" s="297">
        <f t="shared" si="41"/>
        <v>1446</v>
      </c>
      <c r="O161" s="297">
        <f t="shared" si="41"/>
        <v>3223</v>
      </c>
      <c r="P161" s="297">
        <f t="shared" si="41"/>
        <v>1059</v>
      </c>
      <c r="Q161" s="297">
        <f t="shared" si="41"/>
        <v>15931</v>
      </c>
      <c r="R161" s="297">
        <f t="shared" si="41"/>
        <v>2</v>
      </c>
      <c r="S161" s="297">
        <f t="shared" si="41"/>
        <v>8</v>
      </c>
      <c r="T161" s="297">
        <f t="shared" si="41"/>
        <v>328</v>
      </c>
      <c r="U161" s="297">
        <f t="shared" si="41"/>
        <v>2317</v>
      </c>
      <c r="V161" s="297">
        <f t="shared" si="41"/>
        <v>111</v>
      </c>
      <c r="W161" s="297">
        <f t="shared" si="41"/>
        <v>243</v>
      </c>
      <c r="X161" s="297">
        <f t="shared" si="41"/>
        <v>3</v>
      </c>
      <c r="Y161" s="297">
        <f t="shared" si="41"/>
        <v>0</v>
      </c>
      <c r="Z161" s="297">
        <f t="shared" si="41"/>
        <v>3</v>
      </c>
      <c r="AA161" s="297">
        <f t="shared" si="41"/>
        <v>0</v>
      </c>
      <c r="AB161" s="297">
        <f t="shared" si="41"/>
        <v>0</v>
      </c>
      <c r="AC161" s="297">
        <f t="shared" si="41"/>
        <v>0</v>
      </c>
      <c r="AD161" s="297">
        <f t="shared" si="41"/>
        <v>54</v>
      </c>
      <c r="AE161" s="297">
        <f t="shared" si="41"/>
        <v>1279</v>
      </c>
      <c r="AF161" s="297">
        <f t="shared" si="41"/>
        <v>903</v>
      </c>
      <c r="AG161" s="297">
        <f t="shared" si="41"/>
        <v>376</v>
      </c>
      <c r="AH161" s="297">
        <f t="shared" si="41"/>
        <v>14</v>
      </c>
      <c r="AI161" s="88" t="s">
        <v>1451</v>
      </c>
    </row>
    <row r="162" spans="1:35" s="59" customFormat="1" ht="13.5" customHeight="1">
      <c r="A162" s="80"/>
      <c r="B162" s="228"/>
      <c r="C162" s="229"/>
      <c r="D162" s="230"/>
      <c r="E162" s="83"/>
      <c r="F162" s="296"/>
      <c r="G162" s="297"/>
      <c r="H162" s="297"/>
      <c r="I162" s="297"/>
      <c r="J162" s="297"/>
      <c r="K162" s="297"/>
      <c r="L162" s="297"/>
      <c r="M162" s="297"/>
      <c r="N162" s="297"/>
      <c r="O162" s="297"/>
      <c r="P162" s="297"/>
      <c r="Q162" s="297"/>
      <c r="R162" s="297"/>
      <c r="S162" s="297"/>
      <c r="T162" s="297"/>
      <c r="U162" s="297"/>
      <c r="V162" s="297"/>
      <c r="W162" s="297"/>
      <c r="X162" s="297"/>
      <c r="Y162" s="297"/>
      <c r="Z162" s="297"/>
      <c r="AA162" s="297"/>
      <c r="AB162" s="297"/>
      <c r="AC162" s="297"/>
      <c r="AD162" s="297"/>
      <c r="AE162" s="297"/>
      <c r="AF162" s="297"/>
      <c r="AG162" s="297"/>
      <c r="AH162" s="297"/>
      <c r="AI162" s="88"/>
    </row>
    <row r="163" spans="1:35" s="59" customFormat="1" ht="13.5" customHeight="1">
      <c r="A163" s="80"/>
      <c r="B163" s="54" t="s">
        <v>1452</v>
      </c>
      <c r="C163" s="73" t="s">
        <v>1119</v>
      </c>
      <c r="D163" s="83"/>
      <c r="E163" s="83"/>
      <c r="F163" s="298">
        <f aca="true" t="shared" si="42" ref="F163:I167">+J163+AD163</f>
        <v>389</v>
      </c>
      <c r="G163" s="299">
        <f t="shared" si="42"/>
        <v>2568</v>
      </c>
      <c r="H163" s="299">
        <f t="shared" si="42"/>
        <v>1547</v>
      </c>
      <c r="I163" s="299">
        <f t="shared" si="42"/>
        <v>1021</v>
      </c>
      <c r="J163" s="297">
        <f>+N163+P163+R163+T163+V163</f>
        <v>384</v>
      </c>
      <c r="K163" s="299">
        <f>+O163+Q163+S163+W163+U163</f>
        <v>2058</v>
      </c>
      <c r="L163" s="299">
        <v>1139</v>
      </c>
      <c r="M163" s="299">
        <v>919</v>
      </c>
      <c r="N163" s="299">
        <v>204</v>
      </c>
      <c r="O163" s="299">
        <v>708</v>
      </c>
      <c r="P163" s="299">
        <v>168</v>
      </c>
      <c r="Q163" s="299">
        <v>1286</v>
      </c>
      <c r="R163" s="299">
        <v>0</v>
      </c>
      <c r="S163" s="299">
        <v>0</v>
      </c>
      <c r="T163" s="299">
        <v>12</v>
      </c>
      <c r="U163" s="299">
        <v>64</v>
      </c>
      <c r="V163" s="299">
        <v>0</v>
      </c>
      <c r="W163" s="299">
        <v>0</v>
      </c>
      <c r="X163" s="299">
        <f>SUM(Y163:AC163)</f>
        <v>0</v>
      </c>
      <c r="Y163" s="299">
        <v>0</v>
      </c>
      <c r="Z163" s="299">
        <v>0</v>
      </c>
      <c r="AA163" s="299">
        <v>0</v>
      </c>
      <c r="AB163" s="299">
        <v>0</v>
      </c>
      <c r="AC163" s="299">
        <v>0</v>
      </c>
      <c r="AD163" s="299">
        <v>5</v>
      </c>
      <c r="AE163" s="299">
        <v>510</v>
      </c>
      <c r="AF163" s="299">
        <v>408</v>
      </c>
      <c r="AG163" s="299">
        <v>102</v>
      </c>
      <c r="AH163" s="299">
        <v>0</v>
      </c>
      <c r="AI163" s="284">
        <v>80</v>
      </c>
    </row>
    <row r="164" spans="1:35" s="59" customFormat="1" ht="13.5" customHeight="1">
      <c r="A164" s="80"/>
      <c r="B164" s="54" t="s">
        <v>1453</v>
      </c>
      <c r="C164" s="73" t="s">
        <v>614</v>
      </c>
      <c r="D164" s="83"/>
      <c r="E164" s="83"/>
      <c r="F164" s="298">
        <f t="shared" si="42"/>
        <v>10</v>
      </c>
      <c r="G164" s="299">
        <f t="shared" si="42"/>
        <v>117</v>
      </c>
      <c r="H164" s="299">
        <f t="shared" si="42"/>
        <v>63</v>
      </c>
      <c r="I164" s="299">
        <f t="shared" si="42"/>
        <v>54</v>
      </c>
      <c r="J164" s="297">
        <f>+N164+P164+R164+T164+V164</f>
        <v>6</v>
      </c>
      <c r="K164" s="299">
        <f>+O164+Q164+S164+W164+U164</f>
        <v>69</v>
      </c>
      <c r="L164" s="299">
        <v>24</v>
      </c>
      <c r="M164" s="299">
        <v>45</v>
      </c>
      <c r="N164" s="299">
        <v>1</v>
      </c>
      <c r="O164" s="299">
        <v>5</v>
      </c>
      <c r="P164" s="299">
        <v>3</v>
      </c>
      <c r="Q164" s="299">
        <v>14</v>
      </c>
      <c r="R164" s="299">
        <v>1</v>
      </c>
      <c r="S164" s="299">
        <v>3</v>
      </c>
      <c r="T164" s="299">
        <v>1</v>
      </c>
      <c r="U164" s="299">
        <v>47</v>
      </c>
      <c r="V164" s="299">
        <v>0</v>
      </c>
      <c r="W164" s="299">
        <v>0</v>
      </c>
      <c r="X164" s="299">
        <f>SUM(Y164:AC164)</f>
        <v>0</v>
      </c>
      <c r="Y164" s="299">
        <v>0</v>
      </c>
      <c r="Z164" s="299">
        <v>0</v>
      </c>
      <c r="AA164" s="299">
        <v>0</v>
      </c>
      <c r="AB164" s="299">
        <v>0</v>
      </c>
      <c r="AC164" s="299">
        <v>0</v>
      </c>
      <c r="AD164" s="299">
        <v>4</v>
      </c>
      <c r="AE164" s="299">
        <v>48</v>
      </c>
      <c r="AF164" s="299">
        <v>39</v>
      </c>
      <c r="AG164" s="299">
        <v>9</v>
      </c>
      <c r="AH164" s="299">
        <v>1</v>
      </c>
      <c r="AI164" s="284">
        <v>81</v>
      </c>
    </row>
    <row r="165" spans="1:35" s="59" customFormat="1" ht="13.5" customHeight="1">
      <c r="A165" s="80"/>
      <c r="B165" s="54" t="s">
        <v>1454</v>
      </c>
      <c r="C165" s="524" t="s">
        <v>615</v>
      </c>
      <c r="D165" s="525"/>
      <c r="E165" s="83"/>
      <c r="F165" s="298">
        <f t="shared" si="42"/>
        <v>1207</v>
      </c>
      <c r="G165" s="299">
        <f t="shared" si="42"/>
        <v>3616</v>
      </c>
      <c r="H165" s="299">
        <f t="shared" si="42"/>
        <v>1268</v>
      </c>
      <c r="I165" s="299">
        <f t="shared" si="42"/>
        <v>2348</v>
      </c>
      <c r="J165" s="297">
        <f>+N165+P165+R165+T165+V165</f>
        <v>1206</v>
      </c>
      <c r="K165" s="299">
        <f>+O165+Q165+S165+W165+U165</f>
        <v>3616</v>
      </c>
      <c r="L165" s="299">
        <v>1268</v>
      </c>
      <c r="M165" s="299">
        <v>2348</v>
      </c>
      <c r="N165" s="299">
        <v>960</v>
      </c>
      <c r="O165" s="299">
        <v>1721</v>
      </c>
      <c r="P165" s="299">
        <v>245</v>
      </c>
      <c r="Q165" s="299">
        <v>1891</v>
      </c>
      <c r="R165" s="299">
        <v>0</v>
      </c>
      <c r="S165" s="299">
        <v>0</v>
      </c>
      <c r="T165" s="299">
        <v>0</v>
      </c>
      <c r="U165" s="299">
        <v>0</v>
      </c>
      <c r="V165" s="299">
        <v>1</v>
      </c>
      <c r="W165" s="299">
        <v>4</v>
      </c>
      <c r="X165" s="299">
        <f>SUM(Y165:AC165)</f>
        <v>1</v>
      </c>
      <c r="Y165" s="299">
        <v>0</v>
      </c>
      <c r="Z165" s="299">
        <v>1</v>
      </c>
      <c r="AA165" s="299">
        <v>0</v>
      </c>
      <c r="AB165" s="299">
        <v>0</v>
      </c>
      <c r="AC165" s="299">
        <v>0</v>
      </c>
      <c r="AD165" s="299">
        <v>1</v>
      </c>
      <c r="AE165" s="299">
        <v>0</v>
      </c>
      <c r="AF165" s="299">
        <v>0</v>
      </c>
      <c r="AG165" s="299">
        <v>0</v>
      </c>
      <c r="AH165" s="299">
        <v>1</v>
      </c>
      <c r="AI165" s="284">
        <v>82</v>
      </c>
    </row>
    <row r="166" spans="1:35" s="59" customFormat="1" ht="13.5" customHeight="1">
      <c r="A166" s="80"/>
      <c r="B166" s="54" t="s">
        <v>1455</v>
      </c>
      <c r="C166" s="520" t="s">
        <v>1114</v>
      </c>
      <c r="D166" s="521"/>
      <c r="E166" s="83"/>
      <c r="F166" s="298">
        <f t="shared" si="42"/>
        <v>176</v>
      </c>
      <c r="G166" s="299">
        <f t="shared" si="42"/>
        <v>1062</v>
      </c>
      <c r="H166" s="299">
        <f t="shared" si="42"/>
        <v>486</v>
      </c>
      <c r="I166" s="299">
        <f t="shared" si="42"/>
        <v>576</v>
      </c>
      <c r="J166" s="297">
        <f>+N166+P166+R166+T166+V166</f>
        <v>174</v>
      </c>
      <c r="K166" s="299">
        <f>+O166+Q166+S166+W166+U166</f>
        <v>1051</v>
      </c>
      <c r="L166" s="299">
        <v>475</v>
      </c>
      <c r="M166" s="299">
        <v>576</v>
      </c>
      <c r="N166" s="299">
        <v>81</v>
      </c>
      <c r="O166" s="299">
        <v>233</v>
      </c>
      <c r="P166" s="299">
        <v>89</v>
      </c>
      <c r="Q166" s="299">
        <v>811</v>
      </c>
      <c r="R166" s="299">
        <v>0</v>
      </c>
      <c r="S166" s="299">
        <v>0</v>
      </c>
      <c r="T166" s="299">
        <v>4</v>
      </c>
      <c r="U166" s="299">
        <v>7</v>
      </c>
      <c r="V166" s="299">
        <v>0</v>
      </c>
      <c r="W166" s="299">
        <v>0</v>
      </c>
      <c r="X166" s="299">
        <f>SUM(Y166:AC166)</f>
        <v>1</v>
      </c>
      <c r="Y166" s="299">
        <v>0</v>
      </c>
      <c r="Z166" s="299">
        <v>1</v>
      </c>
      <c r="AA166" s="299">
        <v>0</v>
      </c>
      <c r="AB166" s="299">
        <v>0</v>
      </c>
      <c r="AC166" s="299">
        <v>0</v>
      </c>
      <c r="AD166" s="299">
        <v>2</v>
      </c>
      <c r="AE166" s="299">
        <v>11</v>
      </c>
      <c r="AF166" s="299">
        <v>11</v>
      </c>
      <c r="AG166" s="299">
        <v>0</v>
      </c>
      <c r="AH166" s="299">
        <v>0</v>
      </c>
      <c r="AI166" s="284">
        <v>83</v>
      </c>
    </row>
    <row r="167" spans="1:35" s="59" customFormat="1" ht="13.5" customHeight="1">
      <c r="A167" s="80"/>
      <c r="B167" s="54" t="s">
        <v>1456</v>
      </c>
      <c r="C167" s="73" t="s">
        <v>618</v>
      </c>
      <c r="D167" s="17"/>
      <c r="E167" s="83"/>
      <c r="F167" s="298">
        <f t="shared" si="42"/>
        <v>121</v>
      </c>
      <c r="G167" s="299">
        <f t="shared" si="42"/>
        <v>2591</v>
      </c>
      <c r="H167" s="299">
        <f t="shared" si="42"/>
        <v>960</v>
      </c>
      <c r="I167" s="299">
        <f t="shared" si="42"/>
        <v>1631</v>
      </c>
      <c r="J167" s="297">
        <f>+N167+P167+R167+T167+V167</f>
        <v>97</v>
      </c>
      <c r="K167" s="299">
        <f>+O167+Q167+S167+W167+U167</f>
        <v>2230</v>
      </c>
      <c r="L167" s="299">
        <v>843</v>
      </c>
      <c r="M167" s="299">
        <v>1387</v>
      </c>
      <c r="N167" s="299">
        <v>24</v>
      </c>
      <c r="O167" s="299">
        <v>49</v>
      </c>
      <c r="P167" s="299">
        <v>67</v>
      </c>
      <c r="Q167" s="299">
        <v>1328</v>
      </c>
      <c r="R167" s="299">
        <v>0</v>
      </c>
      <c r="S167" s="299">
        <v>0</v>
      </c>
      <c r="T167" s="299">
        <v>3</v>
      </c>
      <c r="U167" s="299">
        <v>819</v>
      </c>
      <c r="V167" s="299">
        <v>3</v>
      </c>
      <c r="W167" s="299">
        <v>34</v>
      </c>
      <c r="X167" s="299">
        <f>SUM(Y167:AC167)</f>
        <v>0</v>
      </c>
      <c r="Y167" s="299">
        <v>0</v>
      </c>
      <c r="Z167" s="299">
        <v>0</v>
      </c>
      <c r="AA167" s="299">
        <v>0</v>
      </c>
      <c r="AB167" s="299">
        <v>0</v>
      </c>
      <c r="AC167" s="299">
        <v>0</v>
      </c>
      <c r="AD167" s="299">
        <v>24</v>
      </c>
      <c r="AE167" s="299">
        <v>361</v>
      </c>
      <c r="AF167" s="299">
        <v>117</v>
      </c>
      <c r="AG167" s="299">
        <v>244</v>
      </c>
      <c r="AH167" s="299">
        <v>8</v>
      </c>
      <c r="AI167" s="284">
        <v>84</v>
      </c>
    </row>
    <row r="168" spans="1:35" s="59" customFormat="1" ht="13.5" customHeight="1">
      <c r="A168" s="80"/>
      <c r="B168" s="82"/>
      <c r="C168" s="73"/>
      <c r="D168" s="17"/>
      <c r="E168" s="83"/>
      <c r="F168" s="296"/>
      <c r="G168" s="297"/>
      <c r="H168" s="297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97"/>
      <c r="T168" s="297"/>
      <c r="U168" s="297"/>
      <c r="V168" s="297"/>
      <c r="W168" s="297"/>
      <c r="X168" s="297"/>
      <c r="Y168" s="297"/>
      <c r="Z168" s="297"/>
      <c r="AA168" s="297"/>
      <c r="AB168" s="297"/>
      <c r="AC168" s="297"/>
      <c r="AD168" s="297"/>
      <c r="AE168" s="297"/>
      <c r="AF168" s="297"/>
      <c r="AG168" s="297"/>
      <c r="AH168" s="297"/>
      <c r="AI168" s="284"/>
    </row>
    <row r="169" spans="1:35" s="60" customFormat="1" ht="13.5" customHeight="1">
      <c r="A169" s="53"/>
      <c r="B169" s="54" t="s">
        <v>1457</v>
      </c>
      <c r="C169" s="73" t="s">
        <v>1122</v>
      </c>
      <c r="D169" s="51"/>
      <c r="E169" s="51"/>
      <c r="F169" s="298">
        <f aca="true" t="shared" si="43" ref="F169:I173">+J169+AD169</f>
        <v>30</v>
      </c>
      <c r="G169" s="299">
        <f t="shared" si="43"/>
        <v>754</v>
      </c>
      <c r="H169" s="299">
        <f t="shared" si="43"/>
        <v>686</v>
      </c>
      <c r="I169" s="299">
        <f t="shared" si="43"/>
        <v>68</v>
      </c>
      <c r="J169" s="297">
        <f>+N169+P169+R169+T169+V169</f>
        <v>25</v>
      </c>
      <c r="K169" s="299">
        <f>+O169+Q169+S169+W169+U169</f>
        <v>467</v>
      </c>
      <c r="L169" s="299">
        <v>416</v>
      </c>
      <c r="M169" s="299">
        <v>51</v>
      </c>
      <c r="N169" s="299">
        <v>0</v>
      </c>
      <c r="O169" s="299">
        <v>0</v>
      </c>
      <c r="P169" s="299">
        <v>24</v>
      </c>
      <c r="Q169" s="299">
        <v>448</v>
      </c>
      <c r="R169" s="299">
        <v>0</v>
      </c>
      <c r="S169" s="299">
        <v>0</v>
      </c>
      <c r="T169" s="299">
        <v>1</v>
      </c>
      <c r="U169" s="299">
        <v>19</v>
      </c>
      <c r="V169" s="299">
        <v>0</v>
      </c>
      <c r="W169" s="299">
        <v>0</v>
      </c>
      <c r="X169" s="299">
        <f>SUM(Y169:AC169)</f>
        <v>0</v>
      </c>
      <c r="Y169" s="299">
        <v>0</v>
      </c>
      <c r="Z169" s="299">
        <v>0</v>
      </c>
      <c r="AA169" s="299">
        <v>0</v>
      </c>
      <c r="AB169" s="299">
        <v>0</v>
      </c>
      <c r="AC169" s="299">
        <v>0</v>
      </c>
      <c r="AD169" s="299">
        <v>5</v>
      </c>
      <c r="AE169" s="299">
        <v>287</v>
      </c>
      <c r="AF169" s="299">
        <v>270</v>
      </c>
      <c r="AG169" s="299">
        <v>17</v>
      </c>
      <c r="AH169" s="299">
        <v>1</v>
      </c>
      <c r="AI169" s="284">
        <v>85</v>
      </c>
    </row>
    <row r="170" spans="1:35" s="60" customFormat="1" ht="13.5" customHeight="1">
      <c r="A170" s="53"/>
      <c r="B170" s="54" t="s">
        <v>1458</v>
      </c>
      <c r="C170" s="73" t="s">
        <v>1115</v>
      </c>
      <c r="D170" s="51"/>
      <c r="E170" s="51"/>
      <c r="F170" s="298">
        <f t="shared" si="43"/>
        <v>219</v>
      </c>
      <c r="G170" s="299">
        <f t="shared" si="43"/>
        <v>986</v>
      </c>
      <c r="H170" s="299">
        <f t="shared" si="43"/>
        <v>780</v>
      </c>
      <c r="I170" s="299">
        <f t="shared" si="43"/>
        <v>206</v>
      </c>
      <c r="J170" s="297">
        <f>+N170+P170+R170+T170+V170</f>
        <v>218</v>
      </c>
      <c r="K170" s="299">
        <f>+O170+Q170+S170+W170+U170</f>
        <v>978</v>
      </c>
      <c r="L170" s="299">
        <v>772</v>
      </c>
      <c r="M170" s="299">
        <v>206</v>
      </c>
      <c r="N170" s="299">
        <v>94</v>
      </c>
      <c r="O170" s="299">
        <v>186</v>
      </c>
      <c r="P170" s="299">
        <v>124</v>
      </c>
      <c r="Q170" s="299">
        <v>792</v>
      </c>
      <c r="R170" s="299">
        <v>0</v>
      </c>
      <c r="S170" s="299">
        <v>0</v>
      </c>
      <c r="T170" s="299">
        <v>0</v>
      </c>
      <c r="U170" s="299">
        <v>0</v>
      </c>
      <c r="V170" s="299">
        <v>0</v>
      </c>
      <c r="W170" s="299">
        <v>0</v>
      </c>
      <c r="X170" s="299">
        <f>SUM(Y170:AC170)</f>
        <v>0</v>
      </c>
      <c r="Y170" s="299">
        <v>0</v>
      </c>
      <c r="Z170" s="299">
        <v>0</v>
      </c>
      <c r="AA170" s="299">
        <v>0</v>
      </c>
      <c r="AB170" s="299">
        <v>0</v>
      </c>
      <c r="AC170" s="299">
        <v>0</v>
      </c>
      <c r="AD170" s="299">
        <v>1</v>
      </c>
      <c r="AE170" s="299">
        <v>8</v>
      </c>
      <c r="AF170" s="299">
        <v>8</v>
      </c>
      <c r="AG170" s="299">
        <v>0</v>
      </c>
      <c r="AH170" s="299">
        <v>0</v>
      </c>
      <c r="AI170" s="284">
        <v>86</v>
      </c>
    </row>
    <row r="171" spans="1:35" s="60" customFormat="1" ht="13.5" customHeight="1">
      <c r="A171" s="53"/>
      <c r="B171" s="54" t="s">
        <v>1459</v>
      </c>
      <c r="C171" s="520" t="s">
        <v>621</v>
      </c>
      <c r="D171" s="521"/>
      <c r="E171" s="51"/>
      <c r="F171" s="298">
        <f t="shared" si="43"/>
        <v>138</v>
      </c>
      <c r="G171" s="299">
        <f t="shared" si="43"/>
        <v>534</v>
      </c>
      <c r="H171" s="299">
        <f t="shared" si="43"/>
        <v>428</v>
      </c>
      <c r="I171" s="299">
        <f t="shared" si="43"/>
        <v>106</v>
      </c>
      <c r="J171" s="297">
        <f>+N171+P171+R171+T171+V171</f>
        <v>138</v>
      </c>
      <c r="K171" s="299">
        <f>+O171+Q171+S171+W171+U171</f>
        <v>534</v>
      </c>
      <c r="L171" s="299">
        <v>428</v>
      </c>
      <c r="M171" s="299">
        <v>106</v>
      </c>
      <c r="N171" s="299">
        <v>56</v>
      </c>
      <c r="O171" s="299">
        <v>122</v>
      </c>
      <c r="P171" s="299">
        <v>82</v>
      </c>
      <c r="Q171" s="299">
        <v>412</v>
      </c>
      <c r="R171" s="299">
        <v>0</v>
      </c>
      <c r="S171" s="299">
        <v>0</v>
      </c>
      <c r="T171" s="299">
        <v>0</v>
      </c>
      <c r="U171" s="299">
        <v>0</v>
      </c>
      <c r="V171" s="299">
        <v>0</v>
      </c>
      <c r="W171" s="299">
        <v>0</v>
      </c>
      <c r="X171" s="299">
        <f>SUM(Y171:AC171)</f>
        <v>0</v>
      </c>
      <c r="Y171" s="299">
        <v>0</v>
      </c>
      <c r="Z171" s="299">
        <v>0</v>
      </c>
      <c r="AA171" s="299">
        <v>0</v>
      </c>
      <c r="AB171" s="299">
        <v>0</v>
      </c>
      <c r="AC171" s="299">
        <v>0</v>
      </c>
      <c r="AD171" s="299">
        <v>0</v>
      </c>
      <c r="AE171" s="299">
        <f>+AF171+AG171</f>
        <v>0</v>
      </c>
      <c r="AF171" s="299">
        <v>0</v>
      </c>
      <c r="AG171" s="299">
        <v>0</v>
      </c>
      <c r="AH171" s="299">
        <v>0</v>
      </c>
      <c r="AI171" s="284">
        <v>87</v>
      </c>
    </row>
    <row r="172" spans="1:35" s="60" customFormat="1" ht="13.5" customHeight="1">
      <c r="A172" s="53"/>
      <c r="B172" s="54" t="s">
        <v>1460</v>
      </c>
      <c r="C172" s="73" t="s">
        <v>1116</v>
      </c>
      <c r="D172" s="17"/>
      <c r="E172" s="51"/>
      <c r="F172" s="298">
        <f t="shared" si="43"/>
        <v>81</v>
      </c>
      <c r="G172" s="299">
        <f t="shared" si="43"/>
        <v>661</v>
      </c>
      <c r="H172" s="299">
        <f t="shared" si="43"/>
        <v>439</v>
      </c>
      <c r="I172" s="299">
        <f t="shared" si="43"/>
        <v>222</v>
      </c>
      <c r="J172" s="297">
        <f>+N172+P172+R172+T172+V172</f>
        <v>81</v>
      </c>
      <c r="K172" s="299">
        <f>+O172+Q172+S172+W172+U172</f>
        <v>661</v>
      </c>
      <c r="L172" s="299">
        <v>439</v>
      </c>
      <c r="M172" s="299">
        <v>222</v>
      </c>
      <c r="N172" s="299">
        <v>3</v>
      </c>
      <c r="O172" s="299">
        <v>5</v>
      </c>
      <c r="P172" s="299">
        <v>77</v>
      </c>
      <c r="Q172" s="299">
        <v>653</v>
      </c>
      <c r="R172" s="299">
        <v>0</v>
      </c>
      <c r="S172" s="299">
        <v>0</v>
      </c>
      <c r="T172" s="299">
        <v>1</v>
      </c>
      <c r="U172" s="299">
        <v>3</v>
      </c>
      <c r="V172" s="299">
        <v>0</v>
      </c>
      <c r="W172" s="299">
        <v>0</v>
      </c>
      <c r="X172" s="299">
        <f>SUM(Y172:AC172)</f>
        <v>0</v>
      </c>
      <c r="Y172" s="299">
        <v>0</v>
      </c>
      <c r="Z172" s="299">
        <v>0</v>
      </c>
      <c r="AA172" s="299">
        <v>0</v>
      </c>
      <c r="AB172" s="299">
        <v>0</v>
      </c>
      <c r="AC172" s="299">
        <v>0</v>
      </c>
      <c r="AD172" s="299">
        <v>0</v>
      </c>
      <c r="AE172" s="299">
        <f>+AF172+AG172</f>
        <v>0</v>
      </c>
      <c r="AF172" s="299">
        <v>0</v>
      </c>
      <c r="AG172" s="299">
        <v>0</v>
      </c>
      <c r="AH172" s="299">
        <v>0</v>
      </c>
      <c r="AI172" s="284">
        <v>88</v>
      </c>
    </row>
    <row r="173" spans="1:35" s="60" customFormat="1" ht="13.5" customHeight="1">
      <c r="A173" s="53"/>
      <c r="B173" s="54" t="s">
        <v>1461</v>
      </c>
      <c r="C173" s="73" t="s">
        <v>1118</v>
      </c>
      <c r="D173" s="17"/>
      <c r="E173" s="51"/>
      <c r="F173" s="298">
        <f t="shared" si="43"/>
        <v>21</v>
      </c>
      <c r="G173" s="299">
        <f t="shared" si="43"/>
        <v>123</v>
      </c>
      <c r="H173" s="299">
        <f t="shared" si="43"/>
        <v>87</v>
      </c>
      <c r="I173" s="299">
        <f t="shared" si="43"/>
        <v>36</v>
      </c>
      <c r="J173" s="297">
        <f>+N173+P173+R173+T173+V173</f>
        <v>21</v>
      </c>
      <c r="K173" s="299">
        <f>+O173+Q173+S173+W173+U173</f>
        <v>123</v>
      </c>
      <c r="L173" s="299">
        <v>87</v>
      </c>
      <c r="M173" s="299">
        <v>36</v>
      </c>
      <c r="N173" s="299">
        <v>2</v>
      </c>
      <c r="O173" s="299">
        <v>4</v>
      </c>
      <c r="P173" s="299">
        <v>19</v>
      </c>
      <c r="Q173" s="299">
        <v>119</v>
      </c>
      <c r="R173" s="299">
        <v>0</v>
      </c>
      <c r="S173" s="299">
        <v>0</v>
      </c>
      <c r="T173" s="299">
        <v>0</v>
      </c>
      <c r="U173" s="299">
        <v>0</v>
      </c>
      <c r="V173" s="299">
        <v>0</v>
      </c>
      <c r="W173" s="299">
        <v>0</v>
      </c>
      <c r="X173" s="299">
        <f>SUM(Y173:AC173)</f>
        <v>1</v>
      </c>
      <c r="Y173" s="299">
        <v>0</v>
      </c>
      <c r="Z173" s="299">
        <v>1</v>
      </c>
      <c r="AA173" s="299">
        <v>0</v>
      </c>
      <c r="AB173" s="299">
        <v>0</v>
      </c>
      <c r="AC173" s="299">
        <v>0</v>
      </c>
      <c r="AD173" s="299">
        <v>0</v>
      </c>
      <c r="AE173" s="299">
        <f>+AF173+AG173</f>
        <v>0</v>
      </c>
      <c r="AF173" s="299">
        <v>0</v>
      </c>
      <c r="AG173" s="299">
        <v>0</v>
      </c>
      <c r="AH173" s="299">
        <v>0</v>
      </c>
      <c r="AI173" s="284">
        <v>89</v>
      </c>
    </row>
    <row r="174" spans="1:35" s="60" customFormat="1" ht="13.5" customHeight="1">
      <c r="A174" s="53"/>
      <c r="B174" s="54"/>
      <c r="C174" s="76"/>
      <c r="D174" s="17"/>
      <c r="E174" s="51"/>
      <c r="F174" s="298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 t="s">
        <v>1128</v>
      </c>
      <c r="Y174" s="299" t="s">
        <v>1128</v>
      </c>
      <c r="Z174" s="299" t="s">
        <v>1128</v>
      </c>
      <c r="AA174" s="299" t="s">
        <v>1128</v>
      </c>
      <c r="AB174" s="299" t="s">
        <v>1128</v>
      </c>
      <c r="AC174" s="299" t="s">
        <v>1128</v>
      </c>
      <c r="AD174" s="299"/>
      <c r="AE174" s="299"/>
      <c r="AF174" s="299"/>
      <c r="AG174" s="299"/>
      <c r="AH174" s="299"/>
      <c r="AI174" s="289"/>
    </row>
    <row r="175" spans="1:35" s="60" customFormat="1" ht="13.5" customHeight="1">
      <c r="A175" s="53"/>
      <c r="B175" s="54" t="s">
        <v>1462</v>
      </c>
      <c r="C175" s="516" t="s">
        <v>1121</v>
      </c>
      <c r="D175" s="539"/>
      <c r="E175" s="51"/>
      <c r="F175" s="298">
        <f aca="true" t="shared" si="44" ref="F175:I178">+J175+AD175</f>
        <v>204</v>
      </c>
      <c r="G175" s="299">
        <f t="shared" si="44"/>
        <v>8538</v>
      </c>
      <c r="H175" s="299">
        <f t="shared" si="44"/>
        <v>4322</v>
      </c>
      <c r="I175" s="299">
        <f t="shared" si="44"/>
        <v>4216</v>
      </c>
      <c r="J175" s="297">
        <f>+N175+P175+R175+T175+V175</f>
        <v>197</v>
      </c>
      <c r="K175" s="299">
        <f>+O175+Q175+S175+W175+U175</f>
        <v>8507</v>
      </c>
      <c r="L175" s="299">
        <v>4292</v>
      </c>
      <c r="M175" s="299">
        <v>4215</v>
      </c>
      <c r="N175" s="299">
        <v>20</v>
      </c>
      <c r="O175" s="299">
        <v>189</v>
      </c>
      <c r="P175" s="299">
        <v>160</v>
      </c>
      <c r="Q175" s="299">
        <v>8174</v>
      </c>
      <c r="R175" s="299">
        <v>0</v>
      </c>
      <c r="S175" s="299">
        <v>0</v>
      </c>
      <c r="T175" s="299">
        <v>17</v>
      </c>
      <c r="U175" s="299">
        <v>144</v>
      </c>
      <c r="V175" s="299">
        <v>0</v>
      </c>
      <c r="W175" s="299">
        <v>0</v>
      </c>
      <c r="X175" s="299">
        <f>SUM(Y175:AC175)</f>
        <v>0</v>
      </c>
      <c r="Y175" s="299">
        <v>0</v>
      </c>
      <c r="Z175" s="299">
        <v>0</v>
      </c>
      <c r="AA175" s="299">
        <v>0</v>
      </c>
      <c r="AB175" s="299">
        <v>0</v>
      </c>
      <c r="AC175" s="299">
        <v>0</v>
      </c>
      <c r="AD175" s="299">
        <v>7</v>
      </c>
      <c r="AE175" s="299">
        <v>31</v>
      </c>
      <c r="AF175" s="299">
        <v>30</v>
      </c>
      <c r="AG175" s="299">
        <v>1</v>
      </c>
      <c r="AH175" s="299">
        <v>1</v>
      </c>
      <c r="AI175" s="284">
        <v>90</v>
      </c>
    </row>
    <row r="176" spans="1:35" s="60" customFormat="1" ht="13.5" customHeight="1">
      <c r="A176" s="53"/>
      <c r="B176" s="54" t="s">
        <v>1463</v>
      </c>
      <c r="C176" s="73" t="s">
        <v>1126</v>
      </c>
      <c r="D176" s="17"/>
      <c r="E176" s="51"/>
      <c r="F176" s="298">
        <f t="shared" si="44"/>
        <v>127</v>
      </c>
      <c r="G176" s="299">
        <f t="shared" si="44"/>
        <v>483</v>
      </c>
      <c r="H176" s="299">
        <f t="shared" si="44"/>
        <v>279</v>
      </c>
      <c r="I176" s="299">
        <f t="shared" si="44"/>
        <v>204</v>
      </c>
      <c r="J176" s="297">
        <f>+N176+P176+R176+T176+V176</f>
        <v>127</v>
      </c>
      <c r="K176" s="299">
        <f>+O176+Q176+S176+W176+U176</f>
        <v>483</v>
      </c>
      <c r="L176" s="299">
        <v>279</v>
      </c>
      <c r="M176" s="299">
        <v>204</v>
      </c>
      <c r="N176" s="299">
        <v>0</v>
      </c>
      <c r="O176" s="299">
        <v>0</v>
      </c>
      <c r="P176" s="299">
        <v>0</v>
      </c>
      <c r="Q176" s="299">
        <v>0</v>
      </c>
      <c r="R176" s="299">
        <v>1</v>
      </c>
      <c r="S176" s="299">
        <v>5</v>
      </c>
      <c r="T176" s="299">
        <v>72</v>
      </c>
      <c r="U176" s="299">
        <v>348</v>
      </c>
      <c r="V176" s="299">
        <v>54</v>
      </c>
      <c r="W176" s="299">
        <v>130</v>
      </c>
      <c r="X176" s="299">
        <f>SUM(Y176:AC176)</f>
        <v>0</v>
      </c>
      <c r="Y176" s="299">
        <v>0</v>
      </c>
      <c r="Z176" s="299">
        <v>0</v>
      </c>
      <c r="AA176" s="299">
        <v>0</v>
      </c>
      <c r="AB176" s="299">
        <v>0</v>
      </c>
      <c r="AC176" s="299">
        <v>0</v>
      </c>
      <c r="AD176" s="299">
        <v>0</v>
      </c>
      <c r="AE176" s="299">
        <f>+AF176+AG176</f>
        <v>0</v>
      </c>
      <c r="AF176" s="299">
        <v>0</v>
      </c>
      <c r="AG176" s="299">
        <v>0</v>
      </c>
      <c r="AH176" s="299">
        <v>0</v>
      </c>
      <c r="AI176" s="284">
        <v>91</v>
      </c>
    </row>
    <row r="177" spans="1:35" s="60" customFormat="1" ht="13.5" customHeight="1">
      <c r="A177" s="53"/>
      <c r="B177" s="54" t="s">
        <v>1464</v>
      </c>
      <c r="C177" s="73" t="s">
        <v>1125</v>
      </c>
      <c r="D177" s="17"/>
      <c r="E177" s="51"/>
      <c r="F177" s="298">
        <f t="shared" si="44"/>
        <v>211</v>
      </c>
      <c r="G177" s="299">
        <f t="shared" si="44"/>
        <v>732</v>
      </c>
      <c r="H177" s="299">
        <f t="shared" si="44"/>
        <v>463</v>
      </c>
      <c r="I177" s="299">
        <f t="shared" si="44"/>
        <v>269</v>
      </c>
      <c r="J177" s="297">
        <f>+N177+P177+R177+T177+V177</f>
        <v>211</v>
      </c>
      <c r="K177" s="299">
        <f>+O177+Q177+S177+W177+U177</f>
        <v>732</v>
      </c>
      <c r="L177" s="299">
        <v>463</v>
      </c>
      <c r="M177" s="299">
        <v>269</v>
      </c>
      <c r="N177" s="299">
        <v>1</v>
      </c>
      <c r="O177" s="299">
        <v>1</v>
      </c>
      <c r="P177" s="299">
        <v>0</v>
      </c>
      <c r="Q177" s="299">
        <v>0</v>
      </c>
      <c r="R177" s="299">
        <v>0</v>
      </c>
      <c r="S177" s="299">
        <v>0</v>
      </c>
      <c r="T177" s="299">
        <v>208</v>
      </c>
      <c r="U177" s="299">
        <v>725</v>
      </c>
      <c r="V177" s="299">
        <v>2</v>
      </c>
      <c r="W177" s="299">
        <v>6</v>
      </c>
      <c r="X177" s="299">
        <f>SUM(Y177:AC177)</f>
        <v>0</v>
      </c>
      <c r="Y177" s="299">
        <v>0</v>
      </c>
      <c r="Z177" s="299">
        <v>0</v>
      </c>
      <c r="AA177" s="299">
        <v>0</v>
      </c>
      <c r="AB177" s="299">
        <v>0</v>
      </c>
      <c r="AC177" s="299">
        <v>0</v>
      </c>
      <c r="AD177" s="299">
        <v>0</v>
      </c>
      <c r="AE177" s="299">
        <f>+AF177+AG177</f>
        <v>0</v>
      </c>
      <c r="AF177" s="299">
        <v>0</v>
      </c>
      <c r="AG177" s="299">
        <v>0</v>
      </c>
      <c r="AH177" s="299">
        <v>0</v>
      </c>
      <c r="AI177" s="284">
        <v>92</v>
      </c>
    </row>
    <row r="178" spans="1:35" s="60" customFormat="1" ht="13.5" customHeight="1">
      <c r="A178" s="53"/>
      <c r="B178" s="54" t="s">
        <v>1465</v>
      </c>
      <c r="C178" s="73" t="s">
        <v>1127</v>
      </c>
      <c r="D178" s="17"/>
      <c r="E178" s="51"/>
      <c r="F178" s="298">
        <f t="shared" si="44"/>
        <v>66</v>
      </c>
      <c r="G178" s="299">
        <f t="shared" si="44"/>
        <v>236</v>
      </c>
      <c r="H178" s="299">
        <f t="shared" si="44"/>
        <v>133</v>
      </c>
      <c r="I178" s="299">
        <f t="shared" si="44"/>
        <v>103</v>
      </c>
      <c r="J178" s="297">
        <f>+N178+P178+R178+T178+V178</f>
        <v>61</v>
      </c>
      <c r="K178" s="299">
        <f>+O178+Q178+S178+W178+U178</f>
        <v>213</v>
      </c>
      <c r="L178" s="299">
        <v>113</v>
      </c>
      <c r="M178" s="299">
        <v>100</v>
      </c>
      <c r="N178" s="299">
        <v>0</v>
      </c>
      <c r="O178" s="299">
        <v>0</v>
      </c>
      <c r="P178" s="299">
        <v>1</v>
      </c>
      <c r="Q178" s="299">
        <v>3</v>
      </c>
      <c r="R178" s="299">
        <v>0</v>
      </c>
      <c r="S178" s="299">
        <v>0</v>
      </c>
      <c r="T178" s="299">
        <v>9</v>
      </c>
      <c r="U178" s="299">
        <v>141</v>
      </c>
      <c r="V178" s="299">
        <v>51</v>
      </c>
      <c r="W178" s="299">
        <v>69</v>
      </c>
      <c r="X178" s="299">
        <f>SUM(Y178:AC178)</f>
        <v>0</v>
      </c>
      <c r="Y178" s="299">
        <v>0</v>
      </c>
      <c r="Z178" s="299">
        <v>0</v>
      </c>
      <c r="AA178" s="299">
        <v>0</v>
      </c>
      <c r="AB178" s="299">
        <v>0</v>
      </c>
      <c r="AC178" s="299">
        <v>0</v>
      </c>
      <c r="AD178" s="299">
        <v>5</v>
      </c>
      <c r="AE178" s="299">
        <v>23</v>
      </c>
      <c r="AF178" s="299">
        <v>20</v>
      </c>
      <c r="AG178" s="299">
        <v>3</v>
      </c>
      <c r="AH178" s="299">
        <v>2</v>
      </c>
      <c r="AI178" s="284">
        <v>93</v>
      </c>
    </row>
    <row r="179" spans="1:35" s="60" customFormat="1" ht="13.5" customHeight="1">
      <c r="A179" s="91"/>
      <c r="B179" s="92"/>
      <c r="C179" s="93"/>
      <c r="D179" s="94"/>
      <c r="E179" s="94"/>
      <c r="F179" s="300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  <c r="AA179" s="301"/>
      <c r="AB179" s="301"/>
      <c r="AC179" s="301"/>
      <c r="AD179" s="301"/>
      <c r="AE179" s="301"/>
      <c r="AF179" s="301"/>
      <c r="AG179" s="301"/>
      <c r="AH179" s="301"/>
      <c r="AI179" s="291" t="s">
        <v>1128</v>
      </c>
    </row>
    <row r="180" spans="1:34" ht="15" customHeight="1">
      <c r="A180" s="61"/>
      <c r="B180" s="62" t="s">
        <v>1128</v>
      </c>
      <c r="C180" s="74" t="s">
        <v>1129</v>
      </c>
      <c r="D180" s="63"/>
      <c r="E180" s="63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3"/>
    </row>
  </sheetData>
  <mergeCells count="106">
    <mergeCell ref="C175:D175"/>
    <mergeCell ref="B73:D73"/>
    <mergeCell ref="V4:W4"/>
    <mergeCell ref="V5:V6"/>
    <mergeCell ref="W5:W6"/>
    <mergeCell ref="C120:D120"/>
    <mergeCell ref="B29:C29"/>
    <mergeCell ref="B35:C35"/>
    <mergeCell ref="B80:C80"/>
    <mergeCell ref="C41:D41"/>
    <mergeCell ref="B116:C116"/>
    <mergeCell ref="N4:O4"/>
    <mergeCell ref="AD3:AH4"/>
    <mergeCell ref="X4:AC4"/>
    <mergeCell ref="AD5:AD6"/>
    <mergeCell ref="AH5:AH6"/>
    <mergeCell ref="X5:X6"/>
    <mergeCell ref="C32:D32"/>
    <mergeCell ref="C51:D51"/>
    <mergeCell ref="C47:D47"/>
    <mergeCell ref="C171:D171"/>
    <mergeCell ref="B127:C127"/>
    <mergeCell ref="B139:C139"/>
    <mergeCell ref="B145:C145"/>
    <mergeCell ref="B151:C151"/>
    <mergeCell ref="C154:D154"/>
    <mergeCell ref="B156:C156"/>
    <mergeCell ref="C159:D159"/>
    <mergeCell ref="B161:D161"/>
    <mergeCell ref="C165:D165"/>
    <mergeCell ref="C166:D166"/>
    <mergeCell ref="C121:D121"/>
    <mergeCell ref="C125:D125"/>
    <mergeCell ref="C124:D124"/>
    <mergeCell ref="C149:D149"/>
    <mergeCell ref="C122:D122"/>
    <mergeCell ref="B135:C136"/>
    <mergeCell ref="C61:D61"/>
    <mergeCell ref="C97:D97"/>
    <mergeCell ref="C59:D59"/>
    <mergeCell ref="T5:U5"/>
    <mergeCell ref="O5:O6"/>
    <mergeCell ref="R5:S5"/>
    <mergeCell ref="C44:D44"/>
    <mergeCell ref="B10:C10"/>
    <mergeCell ref="C86:D86"/>
    <mergeCell ref="B88:C88"/>
    <mergeCell ref="F3:I4"/>
    <mergeCell ref="J5:J6"/>
    <mergeCell ref="F5:F6"/>
    <mergeCell ref="N5:N6"/>
    <mergeCell ref="Q4:U4"/>
    <mergeCell ref="J4:M4"/>
    <mergeCell ref="B4:C5"/>
    <mergeCell ref="C40:D40"/>
    <mergeCell ref="B12:C12"/>
    <mergeCell ref="B16:C16"/>
    <mergeCell ref="B20:C20"/>
    <mergeCell ref="B25:C25"/>
    <mergeCell ref="B8:C8"/>
    <mergeCell ref="C38:D38"/>
    <mergeCell ref="C85:D85"/>
    <mergeCell ref="B99:C99"/>
    <mergeCell ref="C113:D113"/>
    <mergeCell ref="C104:D104"/>
    <mergeCell ref="C109:D109"/>
    <mergeCell ref="B69:C70"/>
    <mergeCell ref="J69:M69"/>
    <mergeCell ref="N69:O69"/>
    <mergeCell ref="Q69:U69"/>
    <mergeCell ref="F70:F71"/>
    <mergeCell ref="J70:J71"/>
    <mergeCell ref="R70:S70"/>
    <mergeCell ref="T70:U70"/>
    <mergeCell ref="F68:I69"/>
    <mergeCell ref="N70:N71"/>
    <mergeCell ref="AD68:AH69"/>
    <mergeCell ref="V69:W69"/>
    <mergeCell ref="X69:AC69"/>
    <mergeCell ref="F134:I135"/>
    <mergeCell ref="AD134:AH135"/>
    <mergeCell ref="J135:M135"/>
    <mergeCell ref="N135:O135"/>
    <mergeCell ref="Q135:U135"/>
    <mergeCell ref="V135:W135"/>
    <mergeCell ref="X135:AC135"/>
    <mergeCell ref="F136:F137"/>
    <mergeCell ref="N136:N137"/>
    <mergeCell ref="O136:O137"/>
    <mergeCell ref="R136:S136"/>
    <mergeCell ref="J136:J137"/>
    <mergeCell ref="AH70:AH71"/>
    <mergeCell ref="V70:V71"/>
    <mergeCell ref="W70:W71"/>
    <mergeCell ref="X70:X71"/>
    <mergeCell ref="AD70:AD71"/>
    <mergeCell ref="O70:O71"/>
    <mergeCell ref="AD136:AD137"/>
    <mergeCell ref="AH136:AH137"/>
    <mergeCell ref="B1:P1"/>
    <mergeCell ref="B66:P66"/>
    <mergeCell ref="B132:P132"/>
    <mergeCell ref="T136:U136"/>
    <mergeCell ref="V136:V137"/>
    <mergeCell ref="W136:W137"/>
    <mergeCell ref="X136:X137"/>
  </mergeCells>
  <printOptions/>
  <pageMargins left="0.31496062992125984" right="0.31496062992125984" top="0.3937007874015748" bottom="0.31496062992125984" header="0.5118110236220472" footer="0.2755905511811024"/>
  <pageSetup firstPageNumber="1" useFirstPageNumber="1" horizontalDpi="400" verticalDpi="400" orientation="portrait" pageOrder="overThenDown" paperSize="9" r:id="rId1"/>
  <rowBreaks count="2" manualBreakCount="2">
    <brk id="65" max="255" man="1"/>
    <brk id="131" max="34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96"/>
  <sheetViews>
    <sheetView zoomScaleSheetLayoutView="50" workbookViewId="0" topLeftCell="A35">
      <selection activeCell="N35" sqref="N35:N36"/>
    </sheetView>
  </sheetViews>
  <sheetFormatPr defaultColWidth="9.00390625" defaultRowHeight="15" customHeight="1"/>
  <cols>
    <col min="1" max="1" width="4.25390625" style="10" customWidth="1"/>
    <col min="2" max="2" width="2.75390625" style="3" customWidth="1"/>
    <col min="3" max="3" width="24.00390625" style="103" customWidth="1"/>
    <col min="4" max="4" width="4.375" style="103" customWidth="1"/>
    <col min="5" max="5" width="0.875" style="104" customWidth="1"/>
    <col min="6" max="6" width="8.75390625" style="124" customWidth="1"/>
    <col min="7" max="7" width="8.875" style="110" customWidth="1"/>
    <col min="8" max="21" width="8.75390625" style="110" customWidth="1"/>
    <col min="22" max="22" width="9.75390625" style="110" customWidth="1"/>
    <col min="23" max="23" width="5.25390625" style="7" customWidth="1"/>
    <col min="24" max="24" width="7.125" style="111" customWidth="1"/>
    <col min="25" max="16384" width="8.875" style="112" customWidth="1"/>
  </cols>
  <sheetData>
    <row r="1" spans="1:23" ht="16.5" customHeight="1">
      <c r="A1" s="304" t="s">
        <v>1485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242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5"/>
    </row>
    <row r="2" spans="5:23" ht="6" customHeight="1">
      <c r="E2" s="103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5"/>
    </row>
    <row r="3" spans="1:24" s="242" customFormat="1" ht="22.5" customHeight="1">
      <c r="A3" s="8"/>
      <c r="B3" s="5"/>
      <c r="C3" s="569" t="s">
        <v>552</v>
      </c>
      <c r="D3" s="95"/>
      <c r="E3" s="96"/>
      <c r="F3" s="573" t="s">
        <v>540</v>
      </c>
      <c r="G3" s="574"/>
      <c r="H3" s="575" t="s">
        <v>553</v>
      </c>
      <c r="I3" s="575"/>
      <c r="J3" s="575" t="s">
        <v>543</v>
      </c>
      <c r="K3" s="575"/>
      <c r="L3" s="579" t="s">
        <v>1132</v>
      </c>
      <c r="M3" s="575"/>
      <c r="N3" s="575" t="s">
        <v>1133</v>
      </c>
      <c r="O3" s="575"/>
      <c r="P3" s="575" t="s">
        <v>1134</v>
      </c>
      <c r="Q3" s="575"/>
      <c r="R3" s="575" t="s">
        <v>1135</v>
      </c>
      <c r="S3" s="575"/>
      <c r="T3" s="575" t="s">
        <v>544</v>
      </c>
      <c r="U3" s="573"/>
      <c r="V3" s="211" t="s">
        <v>698</v>
      </c>
      <c r="W3" s="576" t="s">
        <v>541</v>
      </c>
      <c r="X3" s="102"/>
    </row>
    <row r="4" spans="1:24" ht="22.5" customHeight="1">
      <c r="A4" s="9"/>
      <c r="B4" s="2"/>
      <c r="C4" s="570"/>
      <c r="D4" s="97"/>
      <c r="E4" s="98"/>
      <c r="F4" s="125" t="s">
        <v>554</v>
      </c>
      <c r="G4" s="100" t="s">
        <v>555</v>
      </c>
      <c r="H4" s="100" t="s">
        <v>1136</v>
      </c>
      <c r="I4" s="100" t="s">
        <v>555</v>
      </c>
      <c r="J4" s="100" t="s">
        <v>1136</v>
      </c>
      <c r="K4" s="100" t="s">
        <v>555</v>
      </c>
      <c r="L4" s="99" t="s">
        <v>1136</v>
      </c>
      <c r="M4" s="100" t="s">
        <v>555</v>
      </c>
      <c r="N4" s="100" t="s">
        <v>1136</v>
      </c>
      <c r="O4" s="100" t="s">
        <v>555</v>
      </c>
      <c r="P4" s="100" t="s">
        <v>1136</v>
      </c>
      <c r="Q4" s="100" t="s">
        <v>555</v>
      </c>
      <c r="R4" s="100" t="s">
        <v>1136</v>
      </c>
      <c r="S4" s="100" t="s">
        <v>555</v>
      </c>
      <c r="T4" s="100" t="s">
        <v>1136</v>
      </c>
      <c r="U4" s="101" t="s">
        <v>555</v>
      </c>
      <c r="V4" s="100" t="s">
        <v>1136</v>
      </c>
      <c r="W4" s="577"/>
      <c r="X4" s="102"/>
    </row>
    <row r="5" spans="6:24" ht="10.5" customHeight="1">
      <c r="F5" s="121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13"/>
      <c r="X5" s="102"/>
    </row>
    <row r="6" spans="1:24" s="131" customFormat="1" ht="11.25" customHeight="1">
      <c r="A6" s="80" t="s">
        <v>569</v>
      </c>
      <c r="B6" s="538" t="s">
        <v>570</v>
      </c>
      <c r="C6" s="539"/>
      <c r="D6" s="83"/>
      <c r="E6" s="127"/>
      <c r="F6" s="215">
        <f>F8+F12+F16+F21+F25+F31+F62+F74+F82+F93+F110+F121+F126+F138+F144+F149+F154</f>
        <v>14764</v>
      </c>
      <c r="G6" s="215">
        <f>I6+K6+M6+O6+Q6+S6+U6</f>
        <v>119714</v>
      </c>
      <c r="H6" s="215">
        <f>H8+H12+H16+H21+H25+H31+H62+H74+H82+H93+H110+H121+H126+H138+H144+H149+H154</f>
        <v>9455</v>
      </c>
      <c r="I6" s="215">
        <f aca="true" t="shared" si="0" ref="I6:V6">I8+I12+I16+I21+I25+I31+I62+I74+I82+I93+I110+I121+I126+I138+I144+I149+I154</f>
        <v>19669</v>
      </c>
      <c r="J6" s="215">
        <f t="shared" si="0"/>
        <v>2784</v>
      </c>
      <c r="K6" s="215">
        <f t="shared" si="0"/>
        <v>18034</v>
      </c>
      <c r="L6" s="215">
        <f t="shared" si="0"/>
        <v>1389</v>
      </c>
      <c r="M6" s="215">
        <f t="shared" si="0"/>
        <v>18568</v>
      </c>
      <c r="N6" s="215">
        <f t="shared" si="0"/>
        <v>447</v>
      </c>
      <c r="O6" s="215">
        <f t="shared" si="0"/>
        <v>10586</v>
      </c>
      <c r="P6" s="215">
        <f t="shared" si="0"/>
        <v>353</v>
      </c>
      <c r="Q6" s="215">
        <f t="shared" si="0"/>
        <v>13273</v>
      </c>
      <c r="R6" s="215">
        <f t="shared" si="0"/>
        <v>204</v>
      </c>
      <c r="S6" s="215">
        <f t="shared" si="0"/>
        <v>13714</v>
      </c>
      <c r="T6" s="215">
        <f t="shared" si="0"/>
        <v>123</v>
      </c>
      <c r="U6" s="215">
        <f t="shared" si="0"/>
        <v>25870</v>
      </c>
      <c r="V6" s="215">
        <f t="shared" si="0"/>
        <v>9</v>
      </c>
      <c r="W6" s="88" t="s">
        <v>569</v>
      </c>
      <c r="X6" s="130"/>
    </row>
    <row r="7" spans="2:24" ht="11.25" customHeight="1">
      <c r="B7" s="103"/>
      <c r="C7" s="50"/>
      <c r="F7" s="122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X7" s="107"/>
    </row>
    <row r="8" spans="1:24" s="131" customFormat="1" ht="11.25" customHeight="1">
      <c r="A8" s="81" t="s">
        <v>183</v>
      </c>
      <c r="B8" s="571" t="s">
        <v>1139</v>
      </c>
      <c r="C8" s="572"/>
      <c r="D8" s="126"/>
      <c r="E8" s="127"/>
      <c r="F8" s="128">
        <f>+H8+J8+L8+N8+P8+R8+T8+V8</f>
        <v>8</v>
      </c>
      <c r="G8" s="129">
        <f>+I8+K8+M8+O8+Q8+S8+U8</f>
        <v>107</v>
      </c>
      <c r="H8" s="129">
        <f aca="true" t="shared" si="1" ref="H8:V8">+H10</f>
        <v>2</v>
      </c>
      <c r="I8" s="129">
        <f t="shared" si="1"/>
        <v>5</v>
      </c>
      <c r="J8" s="129">
        <f t="shared" si="1"/>
        <v>2</v>
      </c>
      <c r="K8" s="129">
        <f t="shared" si="1"/>
        <v>15</v>
      </c>
      <c r="L8" s="129">
        <f t="shared" si="1"/>
        <v>1</v>
      </c>
      <c r="M8" s="129">
        <f t="shared" si="1"/>
        <v>11</v>
      </c>
      <c r="N8" s="129">
        <f t="shared" si="1"/>
        <v>1</v>
      </c>
      <c r="O8" s="129">
        <f t="shared" si="1"/>
        <v>28</v>
      </c>
      <c r="P8" s="129">
        <f t="shared" si="1"/>
        <v>1</v>
      </c>
      <c r="Q8" s="129">
        <f t="shared" si="1"/>
        <v>48</v>
      </c>
      <c r="R8" s="129">
        <f t="shared" si="1"/>
        <v>0</v>
      </c>
      <c r="S8" s="129">
        <f t="shared" si="1"/>
        <v>0</v>
      </c>
      <c r="T8" s="129">
        <f t="shared" si="1"/>
        <v>0</v>
      </c>
      <c r="U8" s="129">
        <f t="shared" si="1"/>
        <v>0</v>
      </c>
      <c r="V8" s="129">
        <f t="shared" si="1"/>
        <v>1</v>
      </c>
      <c r="W8" s="88" t="s">
        <v>1138</v>
      </c>
      <c r="X8" s="130"/>
    </row>
    <row r="9" spans="2:24" ht="11.25" customHeight="1">
      <c r="B9" s="114"/>
      <c r="C9" s="50"/>
      <c r="F9" s="122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X9" s="107"/>
    </row>
    <row r="10" spans="1:24" ht="11.25" customHeight="1">
      <c r="A10" s="112"/>
      <c r="B10" s="10" t="s">
        <v>556</v>
      </c>
      <c r="C10" s="103" t="s">
        <v>1139</v>
      </c>
      <c r="F10" s="237">
        <f>+H10+J10+L10+N10+P10+R10+T10+V10</f>
        <v>8</v>
      </c>
      <c r="G10" s="214">
        <f>+I10+K10+M10+O10+Q10+S10+U10</f>
        <v>107</v>
      </c>
      <c r="H10" s="239">
        <v>2</v>
      </c>
      <c r="I10" s="239">
        <v>5</v>
      </c>
      <c r="J10" s="239">
        <v>2</v>
      </c>
      <c r="K10" s="239">
        <v>15</v>
      </c>
      <c r="L10" s="239">
        <v>1</v>
      </c>
      <c r="M10" s="239">
        <v>11</v>
      </c>
      <c r="N10" s="239">
        <v>1</v>
      </c>
      <c r="O10" s="239">
        <v>28</v>
      </c>
      <c r="P10" s="239">
        <v>1</v>
      </c>
      <c r="Q10" s="239">
        <v>48</v>
      </c>
      <c r="R10" s="239">
        <v>0</v>
      </c>
      <c r="S10" s="239">
        <v>0</v>
      </c>
      <c r="T10" s="239">
        <v>0</v>
      </c>
      <c r="U10" s="239">
        <v>0</v>
      </c>
      <c r="V10" s="239">
        <v>1</v>
      </c>
      <c r="W10" s="284">
        <v>1</v>
      </c>
      <c r="X10" s="107"/>
    </row>
    <row r="11" spans="1:24" ht="11.25" customHeight="1">
      <c r="A11" s="112"/>
      <c r="B11" s="10"/>
      <c r="F11" s="122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X11" s="107"/>
    </row>
    <row r="12" spans="1:24" s="131" customFormat="1" ht="11.25" customHeight="1">
      <c r="A12" s="81" t="s">
        <v>1140</v>
      </c>
      <c r="B12" s="571" t="s">
        <v>1141</v>
      </c>
      <c r="C12" s="572"/>
      <c r="D12" s="126"/>
      <c r="E12" s="127"/>
      <c r="F12" s="128">
        <f>+H12+J12+L12+N12+P12+R12+T12+V12</f>
        <v>6</v>
      </c>
      <c r="G12" s="129">
        <f>+I12+K12+M12+O12+Q12+S12+U12</f>
        <v>83</v>
      </c>
      <c r="H12" s="129">
        <f aca="true" t="shared" si="2" ref="H12:M12">+H14</f>
        <v>0</v>
      </c>
      <c r="I12" s="129">
        <f t="shared" si="2"/>
        <v>0</v>
      </c>
      <c r="J12" s="129">
        <f t="shared" si="2"/>
        <v>3</v>
      </c>
      <c r="K12" s="129">
        <f t="shared" si="2"/>
        <v>20</v>
      </c>
      <c r="L12" s="129">
        <f t="shared" si="2"/>
        <v>2</v>
      </c>
      <c r="M12" s="129">
        <f t="shared" si="2"/>
        <v>35</v>
      </c>
      <c r="N12" s="129">
        <f aca="true" t="shared" si="3" ref="N12:V12">+N14</f>
        <v>1</v>
      </c>
      <c r="O12" s="129">
        <f t="shared" si="3"/>
        <v>28</v>
      </c>
      <c r="P12" s="129">
        <f t="shared" si="3"/>
        <v>0</v>
      </c>
      <c r="Q12" s="129">
        <f t="shared" si="3"/>
        <v>0</v>
      </c>
      <c r="R12" s="129">
        <f t="shared" si="3"/>
        <v>0</v>
      </c>
      <c r="S12" s="129">
        <f t="shared" si="3"/>
        <v>0</v>
      </c>
      <c r="T12" s="129">
        <f t="shared" si="3"/>
        <v>0</v>
      </c>
      <c r="U12" s="129">
        <f t="shared" si="3"/>
        <v>0</v>
      </c>
      <c r="V12" s="129">
        <f t="shared" si="3"/>
        <v>0</v>
      </c>
      <c r="W12" s="88" t="s">
        <v>545</v>
      </c>
      <c r="X12" s="130"/>
    </row>
    <row r="13" spans="2:24" ht="11.25" customHeight="1">
      <c r="B13" s="103"/>
      <c r="C13" s="50"/>
      <c r="F13" s="12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X13" s="107"/>
    </row>
    <row r="14" spans="1:24" ht="11.25" customHeight="1">
      <c r="A14" s="112"/>
      <c r="B14" s="10" t="s">
        <v>557</v>
      </c>
      <c r="C14" s="103" t="s">
        <v>1141</v>
      </c>
      <c r="F14" s="237">
        <f>+H14+J14+L14+N14+P14+R14+T14+V14</f>
        <v>6</v>
      </c>
      <c r="G14" s="238">
        <f>+I14+K14+M14+O14+Q14+S14+U14</f>
        <v>83</v>
      </c>
      <c r="H14" s="239">
        <v>0</v>
      </c>
      <c r="I14" s="239">
        <v>0</v>
      </c>
      <c r="J14" s="239">
        <v>3</v>
      </c>
      <c r="K14" s="239">
        <v>20</v>
      </c>
      <c r="L14" s="239">
        <v>2</v>
      </c>
      <c r="M14" s="239">
        <v>35</v>
      </c>
      <c r="N14" s="239">
        <v>1</v>
      </c>
      <c r="O14" s="239">
        <v>28</v>
      </c>
      <c r="P14" s="239">
        <v>0</v>
      </c>
      <c r="Q14" s="239">
        <v>0</v>
      </c>
      <c r="R14" s="239">
        <v>0</v>
      </c>
      <c r="S14" s="239">
        <v>0</v>
      </c>
      <c r="T14" s="239">
        <v>0</v>
      </c>
      <c r="U14" s="239">
        <v>0</v>
      </c>
      <c r="V14" s="239">
        <v>0</v>
      </c>
      <c r="W14" s="284">
        <v>2</v>
      </c>
      <c r="X14" s="107"/>
    </row>
    <row r="15" spans="1:24" ht="11.25" customHeight="1">
      <c r="A15" s="112"/>
      <c r="B15" s="10"/>
      <c r="F15" s="122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X15" s="107"/>
    </row>
    <row r="16" spans="1:24" s="131" customFormat="1" ht="11.25" customHeight="1">
      <c r="A16" s="81" t="s">
        <v>1142</v>
      </c>
      <c r="B16" s="571" t="s">
        <v>1143</v>
      </c>
      <c r="C16" s="572"/>
      <c r="D16" s="126"/>
      <c r="E16" s="127"/>
      <c r="F16" s="128">
        <f>+H16+J16+L16+N16+P16+R16+T16+V16</f>
        <v>4</v>
      </c>
      <c r="G16" s="129">
        <f>+I16+K16+M16+O16+Q16+S16+U16</f>
        <v>43</v>
      </c>
      <c r="H16" s="129">
        <f>+H18</f>
        <v>2</v>
      </c>
      <c r="I16" s="129">
        <f>+I18</f>
        <v>5</v>
      </c>
      <c r="J16" s="129">
        <f aca="true" t="shared" si="4" ref="J16:V16">+J18</f>
        <v>1</v>
      </c>
      <c r="K16" s="129">
        <f t="shared" si="4"/>
        <v>7</v>
      </c>
      <c r="L16" s="129">
        <f t="shared" si="4"/>
        <v>0</v>
      </c>
      <c r="M16" s="129">
        <f t="shared" si="4"/>
        <v>0</v>
      </c>
      <c r="N16" s="129">
        <f t="shared" si="4"/>
        <v>0</v>
      </c>
      <c r="O16" s="129">
        <f t="shared" si="4"/>
        <v>0</v>
      </c>
      <c r="P16" s="129">
        <f t="shared" si="4"/>
        <v>1</v>
      </c>
      <c r="Q16" s="129">
        <f t="shared" si="4"/>
        <v>31</v>
      </c>
      <c r="R16" s="129">
        <f t="shared" si="4"/>
        <v>0</v>
      </c>
      <c r="S16" s="129">
        <f t="shared" si="4"/>
        <v>0</v>
      </c>
      <c r="T16" s="129">
        <f t="shared" si="4"/>
        <v>0</v>
      </c>
      <c r="U16" s="129">
        <f t="shared" si="4"/>
        <v>0</v>
      </c>
      <c r="V16" s="129">
        <f t="shared" si="4"/>
        <v>0</v>
      </c>
      <c r="W16" s="88" t="s">
        <v>542</v>
      </c>
      <c r="X16" s="130"/>
    </row>
    <row r="17" spans="2:24" ht="11.25" customHeight="1">
      <c r="B17" s="103"/>
      <c r="C17" s="50"/>
      <c r="F17" s="122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X17" s="107"/>
    </row>
    <row r="18" spans="1:24" ht="11.25" customHeight="1">
      <c r="A18" s="112"/>
      <c r="B18" s="10" t="s">
        <v>179</v>
      </c>
      <c r="C18" s="103" t="s">
        <v>1143</v>
      </c>
      <c r="F18" s="237">
        <f>+H18+J18+L18+N18+P18+R18+T18+V18</f>
        <v>4</v>
      </c>
      <c r="G18" s="238">
        <f>+I18+K18+M18+O18+Q18+S18+U18</f>
        <v>43</v>
      </c>
      <c r="H18" s="239">
        <v>2</v>
      </c>
      <c r="I18" s="239">
        <v>5</v>
      </c>
      <c r="J18" s="239">
        <v>1</v>
      </c>
      <c r="K18" s="239">
        <v>7</v>
      </c>
      <c r="L18" s="239">
        <v>0</v>
      </c>
      <c r="M18" s="239">
        <v>0</v>
      </c>
      <c r="N18" s="239">
        <v>0</v>
      </c>
      <c r="O18" s="239">
        <v>0</v>
      </c>
      <c r="P18" s="239">
        <v>1</v>
      </c>
      <c r="Q18" s="239">
        <v>31</v>
      </c>
      <c r="R18" s="239">
        <v>0</v>
      </c>
      <c r="S18" s="239">
        <v>0</v>
      </c>
      <c r="T18" s="239">
        <v>0</v>
      </c>
      <c r="U18" s="239">
        <v>0</v>
      </c>
      <c r="V18" s="239">
        <v>0</v>
      </c>
      <c r="W18" s="284">
        <v>3</v>
      </c>
      <c r="X18" s="107"/>
    </row>
    <row r="19" spans="1:24" ht="11.25" customHeight="1">
      <c r="A19" s="112"/>
      <c r="B19" s="10" t="s">
        <v>1151</v>
      </c>
      <c r="C19" s="103" t="s">
        <v>1152</v>
      </c>
      <c r="F19" s="237">
        <f>+H19+J19+L19+N19+P19+R19+T19+V19</f>
        <v>0</v>
      </c>
      <c r="G19" s="238">
        <f>+I19+K19+M19+O19+Q19+S19+U19</f>
        <v>0</v>
      </c>
      <c r="H19" s="239">
        <v>0</v>
      </c>
      <c r="I19" s="239">
        <v>0</v>
      </c>
      <c r="J19" s="239">
        <v>0</v>
      </c>
      <c r="K19" s="239">
        <v>0</v>
      </c>
      <c r="L19" s="239">
        <v>0</v>
      </c>
      <c r="M19" s="239">
        <v>0</v>
      </c>
      <c r="N19" s="239">
        <v>0</v>
      </c>
      <c r="O19" s="239">
        <v>0</v>
      </c>
      <c r="P19" s="239">
        <v>0</v>
      </c>
      <c r="Q19" s="239">
        <v>0</v>
      </c>
      <c r="R19" s="239">
        <v>0</v>
      </c>
      <c r="S19" s="239">
        <v>0</v>
      </c>
      <c r="T19" s="239">
        <v>0</v>
      </c>
      <c r="U19" s="239">
        <v>0</v>
      </c>
      <c r="V19" s="239">
        <v>0</v>
      </c>
      <c r="W19" s="284">
        <v>4</v>
      </c>
      <c r="X19" s="107"/>
    </row>
    <row r="20" spans="1:24" ht="11.25" customHeight="1">
      <c r="A20" s="112"/>
      <c r="B20" s="10"/>
      <c r="F20" s="122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X20" s="107"/>
    </row>
    <row r="21" spans="1:24" s="131" customFormat="1" ht="11.25" customHeight="1">
      <c r="A21" s="81" t="s">
        <v>559</v>
      </c>
      <c r="B21" s="571" t="s">
        <v>560</v>
      </c>
      <c r="C21" s="572"/>
      <c r="D21" s="126"/>
      <c r="E21" s="127"/>
      <c r="F21" s="128">
        <f>+H21+J21+L21+N21+P21+R21+T21+V21</f>
        <v>8</v>
      </c>
      <c r="G21" s="129">
        <f>+I21+K21+M21+O21+Q21+S21+U21</f>
        <v>58</v>
      </c>
      <c r="H21" s="129">
        <f>+H23</f>
        <v>2</v>
      </c>
      <c r="I21" s="129">
        <f>+I23</f>
        <v>5</v>
      </c>
      <c r="J21" s="129">
        <f aca="true" t="shared" si="5" ref="J21:V21">+J23</f>
        <v>3</v>
      </c>
      <c r="K21" s="129">
        <f t="shared" si="5"/>
        <v>18</v>
      </c>
      <c r="L21" s="129">
        <f t="shared" si="5"/>
        <v>3</v>
      </c>
      <c r="M21" s="129">
        <f t="shared" si="5"/>
        <v>35</v>
      </c>
      <c r="N21" s="129">
        <f t="shared" si="5"/>
        <v>0</v>
      </c>
      <c r="O21" s="129">
        <f t="shared" si="5"/>
        <v>0</v>
      </c>
      <c r="P21" s="129">
        <f t="shared" si="5"/>
        <v>0</v>
      </c>
      <c r="Q21" s="129">
        <f t="shared" si="5"/>
        <v>0</v>
      </c>
      <c r="R21" s="129">
        <f t="shared" si="5"/>
        <v>0</v>
      </c>
      <c r="S21" s="129">
        <f t="shared" si="5"/>
        <v>0</v>
      </c>
      <c r="T21" s="129">
        <f t="shared" si="5"/>
        <v>0</v>
      </c>
      <c r="U21" s="129">
        <f t="shared" si="5"/>
        <v>0</v>
      </c>
      <c r="V21" s="129">
        <f t="shared" si="5"/>
        <v>0</v>
      </c>
      <c r="W21" s="88" t="s">
        <v>546</v>
      </c>
      <c r="X21" s="130"/>
    </row>
    <row r="22" spans="2:24" ht="11.25" customHeight="1">
      <c r="B22" s="103"/>
      <c r="C22" s="114"/>
      <c r="F22" s="122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X22" s="107"/>
    </row>
    <row r="23" spans="1:24" ht="11.25" customHeight="1">
      <c r="A23" s="112"/>
      <c r="B23" s="10" t="s">
        <v>151</v>
      </c>
      <c r="C23" s="103" t="s">
        <v>677</v>
      </c>
      <c r="F23" s="237">
        <f>+H23+J23+L23+N23+P23+R23+T23+V23</f>
        <v>8</v>
      </c>
      <c r="G23" s="238">
        <f>+I23+K23+M23+O23+Q23+S23+U23</f>
        <v>58</v>
      </c>
      <c r="H23" s="239">
        <v>2</v>
      </c>
      <c r="I23" s="239">
        <v>5</v>
      </c>
      <c r="J23" s="239">
        <v>3</v>
      </c>
      <c r="K23" s="239">
        <v>18</v>
      </c>
      <c r="L23" s="239">
        <v>3</v>
      </c>
      <c r="M23" s="239">
        <v>35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239">
        <v>0</v>
      </c>
      <c r="U23" s="239">
        <v>0</v>
      </c>
      <c r="V23" s="239">
        <v>0</v>
      </c>
      <c r="W23" s="284">
        <v>5</v>
      </c>
      <c r="X23" s="107"/>
    </row>
    <row r="24" spans="1:24" ht="11.25" customHeight="1">
      <c r="A24" s="112"/>
      <c r="B24" s="10"/>
      <c r="F24" s="122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X24" s="107"/>
    </row>
    <row r="25" spans="1:24" s="131" customFormat="1" ht="11.25" customHeight="1">
      <c r="A25" s="81" t="s">
        <v>1145</v>
      </c>
      <c r="B25" s="571" t="s">
        <v>1146</v>
      </c>
      <c r="C25" s="572"/>
      <c r="D25" s="126"/>
      <c r="E25" s="127"/>
      <c r="F25" s="128">
        <f>SUM(F27:F29)</f>
        <v>1276</v>
      </c>
      <c r="G25" s="129">
        <f>SUM(G27:G29)</f>
        <v>9631</v>
      </c>
      <c r="H25" s="129">
        <f>SUM(H27:H29)</f>
        <v>625</v>
      </c>
      <c r="I25" s="129">
        <f>SUM(I27:I29)</f>
        <v>1536</v>
      </c>
      <c r="J25" s="129">
        <f aca="true" t="shared" si="6" ref="J25:V25">SUM(J27:J29)</f>
        <v>374</v>
      </c>
      <c r="K25" s="129">
        <f t="shared" si="6"/>
        <v>2402</v>
      </c>
      <c r="L25" s="129">
        <f t="shared" si="6"/>
        <v>175</v>
      </c>
      <c r="M25" s="129">
        <f t="shared" si="6"/>
        <v>2285</v>
      </c>
      <c r="N25" s="129">
        <f t="shared" si="6"/>
        <v>58</v>
      </c>
      <c r="O25" s="129">
        <f t="shared" si="6"/>
        <v>1393</v>
      </c>
      <c r="P25" s="129">
        <f t="shared" si="6"/>
        <v>27</v>
      </c>
      <c r="Q25" s="129">
        <f t="shared" si="6"/>
        <v>978</v>
      </c>
      <c r="R25" s="129">
        <f t="shared" si="6"/>
        <v>16</v>
      </c>
      <c r="S25" s="129">
        <f t="shared" si="6"/>
        <v>1037</v>
      </c>
      <c r="T25" s="129">
        <f t="shared" si="6"/>
        <v>0</v>
      </c>
      <c r="U25" s="129">
        <f t="shared" si="6"/>
        <v>0</v>
      </c>
      <c r="V25" s="129">
        <f t="shared" si="6"/>
        <v>1</v>
      </c>
      <c r="W25" s="88" t="s">
        <v>547</v>
      </c>
      <c r="X25" s="130"/>
    </row>
    <row r="26" spans="2:24" ht="11.25" customHeight="1">
      <c r="B26" s="103"/>
      <c r="C26" s="114"/>
      <c r="F26" s="122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X26" s="107"/>
    </row>
    <row r="27" spans="1:24" ht="11.25" customHeight="1">
      <c r="A27" s="112"/>
      <c r="B27" s="54" t="s">
        <v>684</v>
      </c>
      <c r="C27" s="73" t="s">
        <v>680</v>
      </c>
      <c r="D27" s="51"/>
      <c r="F27" s="237">
        <f>+H27+J27+L27+N27+P27+R27+T27+V27</f>
        <v>592</v>
      </c>
      <c r="G27" s="238">
        <f>+I27+K27+M27+O27+Q27+S27+U27</f>
        <v>4976</v>
      </c>
      <c r="H27" s="239">
        <v>279</v>
      </c>
      <c r="I27" s="239">
        <v>650</v>
      </c>
      <c r="J27" s="239">
        <v>165</v>
      </c>
      <c r="K27" s="239">
        <v>1061</v>
      </c>
      <c r="L27" s="239">
        <v>83</v>
      </c>
      <c r="M27" s="239">
        <v>1114</v>
      </c>
      <c r="N27" s="239">
        <v>35</v>
      </c>
      <c r="O27" s="239">
        <v>833</v>
      </c>
      <c r="P27" s="239">
        <v>19</v>
      </c>
      <c r="Q27" s="239">
        <v>695</v>
      </c>
      <c r="R27" s="239">
        <v>10</v>
      </c>
      <c r="S27" s="239">
        <v>623</v>
      </c>
      <c r="T27" s="239">
        <v>0</v>
      </c>
      <c r="U27" s="239">
        <v>0</v>
      </c>
      <c r="V27" s="239">
        <v>1</v>
      </c>
      <c r="W27" s="284">
        <v>6</v>
      </c>
      <c r="X27" s="107"/>
    </row>
    <row r="28" spans="1:24" ht="11.25" customHeight="1">
      <c r="A28" s="112"/>
      <c r="B28" s="54" t="s">
        <v>685</v>
      </c>
      <c r="C28" s="524" t="s">
        <v>681</v>
      </c>
      <c r="D28" s="525"/>
      <c r="F28" s="237">
        <f>+H28+J28+L28+N28+P28+R28+T28+V28</f>
        <v>358</v>
      </c>
      <c r="G28" s="238">
        <f>+I28+K28+M28+O28+Q28+S28+U28</f>
        <v>2516</v>
      </c>
      <c r="H28" s="239">
        <v>195</v>
      </c>
      <c r="I28" s="239">
        <v>477</v>
      </c>
      <c r="J28" s="239">
        <v>94</v>
      </c>
      <c r="K28" s="239">
        <v>608</v>
      </c>
      <c r="L28" s="239">
        <v>45</v>
      </c>
      <c r="M28" s="239">
        <v>572</v>
      </c>
      <c r="N28" s="239">
        <v>12</v>
      </c>
      <c r="O28" s="239">
        <v>308</v>
      </c>
      <c r="P28" s="239">
        <v>8</v>
      </c>
      <c r="Q28" s="239">
        <v>283</v>
      </c>
      <c r="R28" s="239">
        <v>4</v>
      </c>
      <c r="S28" s="239">
        <v>268</v>
      </c>
      <c r="T28" s="239">
        <v>0</v>
      </c>
      <c r="U28" s="239">
        <v>0</v>
      </c>
      <c r="V28" s="239">
        <v>0</v>
      </c>
      <c r="W28" s="284">
        <v>7</v>
      </c>
      <c r="X28" s="107"/>
    </row>
    <row r="29" spans="1:24" ht="11.25" customHeight="1">
      <c r="A29" s="112"/>
      <c r="B29" s="54" t="s">
        <v>686</v>
      </c>
      <c r="C29" s="73" t="s">
        <v>682</v>
      </c>
      <c r="D29" s="51"/>
      <c r="F29" s="237">
        <f>+H29+J29+L29+N29+P29+R29+T29+V29</f>
        <v>326</v>
      </c>
      <c r="G29" s="238">
        <f>+I29+K29+M29+O29+Q29+S29+U29</f>
        <v>2139</v>
      </c>
      <c r="H29" s="239">
        <v>151</v>
      </c>
      <c r="I29" s="239">
        <v>409</v>
      </c>
      <c r="J29" s="239">
        <v>115</v>
      </c>
      <c r="K29" s="239">
        <v>733</v>
      </c>
      <c r="L29" s="239">
        <v>47</v>
      </c>
      <c r="M29" s="239">
        <v>599</v>
      </c>
      <c r="N29" s="239">
        <v>11</v>
      </c>
      <c r="O29" s="239">
        <v>252</v>
      </c>
      <c r="P29" s="239">
        <v>0</v>
      </c>
      <c r="Q29" s="239">
        <v>0</v>
      </c>
      <c r="R29" s="239">
        <v>2</v>
      </c>
      <c r="S29" s="239">
        <v>146</v>
      </c>
      <c r="T29" s="239">
        <v>0</v>
      </c>
      <c r="U29" s="239">
        <v>0</v>
      </c>
      <c r="V29" s="239">
        <v>0</v>
      </c>
      <c r="W29" s="284">
        <v>8</v>
      </c>
      <c r="X29" s="107"/>
    </row>
    <row r="30" spans="1:24" ht="11.25" customHeight="1">
      <c r="A30" s="112"/>
      <c r="B30" s="10"/>
      <c r="F30" s="12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X30" s="107"/>
    </row>
    <row r="31" spans="1:24" s="131" customFormat="1" ht="11.25" customHeight="1">
      <c r="A31" s="81" t="s">
        <v>1148</v>
      </c>
      <c r="B31" s="571" t="s">
        <v>1149</v>
      </c>
      <c r="C31" s="572"/>
      <c r="D31" s="126"/>
      <c r="E31" s="127"/>
      <c r="F31" s="128">
        <f>SUM(F33:F60)</f>
        <v>608</v>
      </c>
      <c r="G31" s="129">
        <f>SUM(G33:G60)</f>
        <v>10433</v>
      </c>
      <c r="H31" s="215">
        <f>SUM(H33:H60)</f>
        <v>238</v>
      </c>
      <c r="I31" s="129">
        <f>SUM(I33:I60)</f>
        <v>561</v>
      </c>
      <c r="J31" s="215">
        <f aca="true" t="shared" si="7" ref="J31:V31">SUM(J33:J60)</f>
        <v>128</v>
      </c>
      <c r="K31" s="129">
        <f t="shared" si="7"/>
        <v>849</v>
      </c>
      <c r="L31" s="215">
        <f t="shared" si="7"/>
        <v>96</v>
      </c>
      <c r="M31" s="129">
        <f t="shared" si="7"/>
        <v>1289</v>
      </c>
      <c r="N31" s="215">
        <f t="shared" si="7"/>
        <v>56</v>
      </c>
      <c r="O31" s="129">
        <f t="shared" si="7"/>
        <v>1370</v>
      </c>
      <c r="P31" s="215">
        <f t="shared" si="7"/>
        <v>43</v>
      </c>
      <c r="Q31" s="129">
        <f t="shared" si="7"/>
        <v>1638</v>
      </c>
      <c r="R31" s="215">
        <f t="shared" si="7"/>
        <v>32</v>
      </c>
      <c r="S31" s="129">
        <f t="shared" si="7"/>
        <v>2147</v>
      </c>
      <c r="T31" s="215">
        <f t="shared" si="7"/>
        <v>15</v>
      </c>
      <c r="U31" s="129">
        <f t="shared" si="7"/>
        <v>2579</v>
      </c>
      <c r="V31" s="129">
        <f t="shared" si="7"/>
        <v>0</v>
      </c>
      <c r="W31" s="88" t="s">
        <v>1148</v>
      </c>
      <c r="X31" s="130"/>
    </row>
    <row r="32" spans="2:24" ht="11.25" customHeight="1">
      <c r="B32" s="103"/>
      <c r="C32" s="114"/>
      <c r="F32" s="122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X32" s="107"/>
    </row>
    <row r="33" spans="1:24" ht="11.25" customHeight="1">
      <c r="A33" s="112"/>
      <c r="B33" s="54" t="s">
        <v>687</v>
      </c>
      <c r="C33" s="73" t="s">
        <v>734</v>
      </c>
      <c r="D33" s="51"/>
      <c r="F33" s="237">
        <f>+H33+J33+L33+N33+P33+R33+T33+V33</f>
        <v>211</v>
      </c>
      <c r="G33" s="238">
        <f>+I33+K33+M33+O33+Q33+S33+U33</f>
        <v>5914</v>
      </c>
      <c r="H33" s="280">
        <v>38</v>
      </c>
      <c r="I33" s="280">
        <v>93</v>
      </c>
      <c r="J33" s="280">
        <v>33</v>
      </c>
      <c r="K33" s="280">
        <v>231</v>
      </c>
      <c r="L33" s="280">
        <v>47</v>
      </c>
      <c r="M33" s="280">
        <v>656</v>
      </c>
      <c r="N33" s="281">
        <v>35</v>
      </c>
      <c r="O33" s="282">
        <v>863</v>
      </c>
      <c r="P33" s="282">
        <v>28</v>
      </c>
      <c r="Q33" s="282">
        <v>1080</v>
      </c>
      <c r="R33" s="282">
        <v>18</v>
      </c>
      <c r="S33" s="282">
        <v>1190</v>
      </c>
      <c r="T33" s="282">
        <v>12</v>
      </c>
      <c r="U33" s="282">
        <v>1801</v>
      </c>
      <c r="V33" s="239">
        <v>0</v>
      </c>
      <c r="W33" s="284">
        <v>9</v>
      </c>
      <c r="X33" s="107"/>
    </row>
    <row r="34" spans="1:24" ht="11.25" customHeight="1">
      <c r="A34" s="112"/>
      <c r="B34" s="54" t="s">
        <v>688</v>
      </c>
      <c r="C34" s="516" t="s">
        <v>735</v>
      </c>
      <c r="D34" s="517"/>
      <c r="F34" s="237">
        <f>+H34+J34+L34+N34+P34+R34+T34+V34</f>
        <v>9</v>
      </c>
      <c r="G34" s="238">
        <f>+I34+K34+M34+O34+Q34+S34+U34</f>
        <v>192</v>
      </c>
      <c r="H34" s="280">
        <v>2</v>
      </c>
      <c r="I34" s="280">
        <v>6</v>
      </c>
      <c r="J34" s="280">
        <v>2</v>
      </c>
      <c r="K34" s="280">
        <v>11</v>
      </c>
      <c r="L34" s="280">
        <v>2</v>
      </c>
      <c r="M34" s="280">
        <v>20</v>
      </c>
      <c r="N34" s="281">
        <v>1</v>
      </c>
      <c r="O34" s="282">
        <v>28</v>
      </c>
      <c r="P34" s="282">
        <v>1</v>
      </c>
      <c r="Q34" s="282">
        <v>44</v>
      </c>
      <c r="R34" s="282">
        <v>1</v>
      </c>
      <c r="S34" s="282">
        <v>83</v>
      </c>
      <c r="T34" s="282">
        <v>0</v>
      </c>
      <c r="U34" s="282">
        <v>0</v>
      </c>
      <c r="V34" s="239">
        <v>0</v>
      </c>
      <c r="W34" s="284">
        <v>10</v>
      </c>
      <c r="X34" s="107"/>
    </row>
    <row r="35" spans="1:24" ht="11.25" customHeight="1">
      <c r="A35" s="112"/>
      <c r="B35" s="54" t="s">
        <v>689</v>
      </c>
      <c r="C35" s="73" t="s">
        <v>1065</v>
      </c>
      <c r="D35" s="51"/>
      <c r="F35" s="237">
        <f>+H35+J35+L35+N35+P35+R35+T35+V35</f>
        <v>5</v>
      </c>
      <c r="G35" s="238">
        <f>+I35+K35+M35+O35+Q35+S35+U35</f>
        <v>98</v>
      </c>
      <c r="H35" s="239">
        <v>0</v>
      </c>
      <c r="I35" s="283">
        <v>0</v>
      </c>
      <c r="J35" s="280">
        <v>2</v>
      </c>
      <c r="K35" s="280">
        <v>15</v>
      </c>
      <c r="L35" s="280">
        <v>2</v>
      </c>
      <c r="M35" s="280">
        <v>20</v>
      </c>
      <c r="N35" s="281">
        <v>0</v>
      </c>
      <c r="O35" s="282">
        <v>0</v>
      </c>
      <c r="P35" s="282">
        <v>0</v>
      </c>
      <c r="Q35" s="282">
        <v>0</v>
      </c>
      <c r="R35" s="282">
        <v>1</v>
      </c>
      <c r="S35" s="282">
        <v>63</v>
      </c>
      <c r="T35" s="282">
        <v>0</v>
      </c>
      <c r="U35" s="282">
        <v>0</v>
      </c>
      <c r="V35" s="239">
        <v>0</v>
      </c>
      <c r="W35" s="284">
        <v>11</v>
      </c>
      <c r="X35" s="107"/>
    </row>
    <row r="36" spans="1:24" ht="11.25" customHeight="1">
      <c r="A36" s="112"/>
      <c r="B36" s="54" t="s">
        <v>690</v>
      </c>
      <c r="C36" s="511" t="s">
        <v>1066</v>
      </c>
      <c r="D36" s="578"/>
      <c r="E36" s="116"/>
      <c r="F36" s="237">
        <f>+H36+J36+L36+N36+P36+R36+T36+V36</f>
        <v>18</v>
      </c>
      <c r="G36" s="238">
        <f>+I36+K36+M36+O36+Q36+S36+U36</f>
        <v>182</v>
      </c>
      <c r="H36" s="280">
        <v>10</v>
      </c>
      <c r="I36" s="280">
        <v>20</v>
      </c>
      <c r="J36" s="280">
        <v>2</v>
      </c>
      <c r="K36" s="280">
        <v>11</v>
      </c>
      <c r="L36" s="280">
        <v>3</v>
      </c>
      <c r="M36" s="280">
        <v>33</v>
      </c>
      <c r="N36" s="281">
        <v>1</v>
      </c>
      <c r="O36" s="282">
        <v>20</v>
      </c>
      <c r="P36" s="282">
        <v>1</v>
      </c>
      <c r="Q36" s="282">
        <v>31</v>
      </c>
      <c r="R36" s="282">
        <v>1</v>
      </c>
      <c r="S36" s="282">
        <v>67</v>
      </c>
      <c r="T36" s="282">
        <v>0</v>
      </c>
      <c r="U36" s="282">
        <v>0</v>
      </c>
      <c r="V36" s="239">
        <v>0</v>
      </c>
      <c r="W36" s="284">
        <v>12</v>
      </c>
      <c r="X36" s="107"/>
    </row>
    <row r="37" spans="1:24" ht="11.25" customHeight="1">
      <c r="A37" s="112"/>
      <c r="B37" s="54" t="s">
        <v>691</v>
      </c>
      <c r="C37" s="520" t="s">
        <v>1131</v>
      </c>
      <c r="D37" s="521"/>
      <c r="F37" s="237">
        <f>+H37+J37+L37+N37+P37+R37+T37+V37</f>
        <v>20</v>
      </c>
      <c r="G37" s="238">
        <f>+I37+K37+M37+O37+Q37+S37+U37</f>
        <v>166</v>
      </c>
      <c r="H37" s="280">
        <v>10</v>
      </c>
      <c r="I37" s="280">
        <v>26</v>
      </c>
      <c r="J37" s="280">
        <v>7</v>
      </c>
      <c r="K37" s="280">
        <v>48</v>
      </c>
      <c r="L37" s="280">
        <v>2</v>
      </c>
      <c r="M37" s="280">
        <v>25</v>
      </c>
      <c r="N37" s="281">
        <v>0</v>
      </c>
      <c r="O37" s="282">
        <v>0</v>
      </c>
      <c r="P37" s="282">
        <v>0</v>
      </c>
      <c r="Q37" s="282">
        <v>0</v>
      </c>
      <c r="R37" s="282">
        <v>1</v>
      </c>
      <c r="S37" s="282">
        <v>67</v>
      </c>
      <c r="T37" s="282">
        <v>0</v>
      </c>
      <c r="U37" s="282">
        <v>0</v>
      </c>
      <c r="V37" s="239">
        <v>0</v>
      </c>
      <c r="W37" s="284">
        <v>13</v>
      </c>
      <c r="X37" s="107"/>
    </row>
    <row r="38" spans="1:24" ht="11.25" customHeight="1">
      <c r="A38" s="112"/>
      <c r="B38" s="54"/>
      <c r="C38" s="73"/>
      <c r="D38" s="51"/>
      <c r="F38" s="237"/>
      <c r="G38" s="239"/>
      <c r="H38" s="280"/>
      <c r="I38" s="280"/>
      <c r="J38" s="280"/>
      <c r="K38" s="280"/>
      <c r="L38" s="280"/>
      <c r="M38" s="280"/>
      <c r="N38" s="281"/>
      <c r="O38" s="282"/>
      <c r="P38" s="282"/>
      <c r="Q38" s="282"/>
      <c r="R38" s="282"/>
      <c r="S38" s="282"/>
      <c r="T38" s="282"/>
      <c r="U38" s="282"/>
      <c r="V38" s="239"/>
      <c r="W38" s="284"/>
      <c r="X38" s="107"/>
    </row>
    <row r="39" spans="1:24" ht="11.25" customHeight="1">
      <c r="A39" s="112"/>
      <c r="B39" s="54" t="s">
        <v>692</v>
      </c>
      <c r="C39" s="73" t="s">
        <v>1067</v>
      </c>
      <c r="D39" s="51"/>
      <c r="F39" s="237">
        <f>+H39+J39+L39+N39+P39+R39+T39+V39</f>
        <v>41</v>
      </c>
      <c r="G39" s="238">
        <f>+I39+K39+M39+O39+Q39+S39+U39</f>
        <v>242</v>
      </c>
      <c r="H39" s="280">
        <v>21</v>
      </c>
      <c r="I39" s="280">
        <v>45</v>
      </c>
      <c r="J39" s="280">
        <v>14</v>
      </c>
      <c r="K39" s="280">
        <v>86</v>
      </c>
      <c r="L39" s="280">
        <v>4</v>
      </c>
      <c r="M39" s="280">
        <v>58</v>
      </c>
      <c r="N39" s="281">
        <v>2</v>
      </c>
      <c r="O39" s="282">
        <v>53</v>
      </c>
      <c r="P39" s="282">
        <v>0</v>
      </c>
      <c r="Q39" s="282">
        <v>0</v>
      </c>
      <c r="R39" s="282">
        <v>0</v>
      </c>
      <c r="S39" s="282">
        <v>0</v>
      </c>
      <c r="T39" s="282">
        <v>0</v>
      </c>
      <c r="U39" s="282">
        <v>0</v>
      </c>
      <c r="V39" s="239">
        <v>0</v>
      </c>
      <c r="W39" s="284">
        <v>14</v>
      </c>
      <c r="X39" s="107"/>
    </row>
    <row r="40" spans="1:24" ht="11.25" customHeight="1">
      <c r="A40" s="112"/>
      <c r="B40" s="54" t="s">
        <v>693</v>
      </c>
      <c r="C40" s="516" t="s">
        <v>1068</v>
      </c>
      <c r="D40" s="539"/>
      <c r="E40" s="116"/>
      <c r="F40" s="237">
        <f>+H40+J40+L40+N40+P40+R40+T40+V40</f>
        <v>5</v>
      </c>
      <c r="G40" s="238">
        <f>+I40+K40+M40+O40+Q40+S40+U40</f>
        <v>94</v>
      </c>
      <c r="H40" s="283">
        <v>0</v>
      </c>
      <c r="I40" s="283">
        <v>0</v>
      </c>
      <c r="J40" s="280">
        <v>3</v>
      </c>
      <c r="K40" s="280">
        <v>19</v>
      </c>
      <c r="L40" s="283">
        <v>0</v>
      </c>
      <c r="M40" s="283">
        <v>0</v>
      </c>
      <c r="N40" s="281">
        <v>1</v>
      </c>
      <c r="O40" s="282">
        <v>29</v>
      </c>
      <c r="P40" s="282">
        <v>1</v>
      </c>
      <c r="Q40" s="282">
        <v>46</v>
      </c>
      <c r="R40" s="282">
        <v>0</v>
      </c>
      <c r="S40" s="282">
        <v>0</v>
      </c>
      <c r="T40" s="282">
        <v>0</v>
      </c>
      <c r="U40" s="282">
        <v>0</v>
      </c>
      <c r="V40" s="239">
        <v>0</v>
      </c>
      <c r="W40" s="284">
        <v>15</v>
      </c>
      <c r="X40" s="107"/>
    </row>
    <row r="41" spans="1:24" ht="11.25" customHeight="1">
      <c r="A41" s="112"/>
      <c r="B41" s="54" t="s">
        <v>694</v>
      </c>
      <c r="C41" s="73" t="s">
        <v>695</v>
      </c>
      <c r="D41" s="51"/>
      <c r="E41" s="116"/>
      <c r="F41" s="237">
        <f>+H41+J41+L41+N41+P41+R41+T41+V41</f>
        <v>67</v>
      </c>
      <c r="G41" s="238">
        <f>+I41+K41+M41+O41+Q41+S41+U41</f>
        <v>587</v>
      </c>
      <c r="H41" s="280">
        <v>37</v>
      </c>
      <c r="I41" s="280">
        <v>100</v>
      </c>
      <c r="J41" s="280">
        <v>17</v>
      </c>
      <c r="K41" s="280">
        <v>109</v>
      </c>
      <c r="L41" s="280">
        <v>4</v>
      </c>
      <c r="M41" s="280">
        <v>50</v>
      </c>
      <c r="N41" s="281">
        <v>4</v>
      </c>
      <c r="O41" s="282">
        <v>97</v>
      </c>
      <c r="P41" s="282">
        <v>3</v>
      </c>
      <c r="Q41" s="282">
        <v>100</v>
      </c>
      <c r="R41" s="282">
        <v>2</v>
      </c>
      <c r="S41" s="282">
        <v>131</v>
      </c>
      <c r="T41" s="282">
        <v>0</v>
      </c>
      <c r="U41" s="282">
        <v>0</v>
      </c>
      <c r="V41" s="239">
        <v>0</v>
      </c>
      <c r="W41" s="284">
        <v>16</v>
      </c>
      <c r="X41" s="107"/>
    </row>
    <row r="42" spans="1:24" ht="11.25" customHeight="1">
      <c r="A42" s="112"/>
      <c r="B42" s="54" t="s">
        <v>696</v>
      </c>
      <c r="C42" s="73" t="s">
        <v>1069</v>
      </c>
      <c r="D42" s="51"/>
      <c r="E42" s="116"/>
      <c r="F42" s="237">
        <f>+H42+J42+L42+N42+P42+R42+T42+V42</f>
        <v>9</v>
      </c>
      <c r="G42" s="238">
        <f>+I42+K42+M42+O42+Q42+S42+U42</f>
        <v>175</v>
      </c>
      <c r="H42" s="280">
        <v>3</v>
      </c>
      <c r="I42" s="280">
        <v>7</v>
      </c>
      <c r="J42" s="280">
        <v>2</v>
      </c>
      <c r="K42" s="280">
        <v>13</v>
      </c>
      <c r="L42" s="283">
        <v>0</v>
      </c>
      <c r="M42" s="283">
        <v>0</v>
      </c>
      <c r="N42" s="281">
        <v>1</v>
      </c>
      <c r="O42" s="282">
        <v>20</v>
      </c>
      <c r="P42" s="282">
        <v>2</v>
      </c>
      <c r="Q42" s="282">
        <v>76</v>
      </c>
      <c r="R42" s="282">
        <v>1</v>
      </c>
      <c r="S42" s="282">
        <v>59</v>
      </c>
      <c r="T42" s="282">
        <v>0</v>
      </c>
      <c r="U42" s="282">
        <v>0</v>
      </c>
      <c r="V42" s="239">
        <v>0</v>
      </c>
      <c r="W42" s="284">
        <v>17</v>
      </c>
      <c r="X42" s="107"/>
    </row>
    <row r="43" spans="1:24" ht="11.25" customHeight="1">
      <c r="A43" s="112"/>
      <c r="B43" s="54" t="s">
        <v>697</v>
      </c>
      <c r="C43" s="516" t="s">
        <v>699</v>
      </c>
      <c r="D43" s="539"/>
      <c r="E43" s="116"/>
      <c r="F43" s="237">
        <f>+H43+J43+L43+N43+P43+R43+T43+V43</f>
        <v>0</v>
      </c>
      <c r="G43" s="238">
        <f>+I43+K43+M43+O43+Q43+S43+U43</f>
        <v>0</v>
      </c>
      <c r="H43" s="283">
        <v>0</v>
      </c>
      <c r="I43" s="283">
        <v>0</v>
      </c>
      <c r="J43" s="283">
        <v>0</v>
      </c>
      <c r="K43" s="283">
        <v>0</v>
      </c>
      <c r="L43" s="283">
        <v>0</v>
      </c>
      <c r="M43" s="283">
        <v>0</v>
      </c>
      <c r="N43" s="281">
        <v>0</v>
      </c>
      <c r="O43" s="282">
        <v>0</v>
      </c>
      <c r="P43" s="282">
        <v>0</v>
      </c>
      <c r="Q43" s="282">
        <v>0</v>
      </c>
      <c r="R43" s="282">
        <v>0</v>
      </c>
      <c r="S43" s="282">
        <v>0</v>
      </c>
      <c r="T43" s="282">
        <v>0</v>
      </c>
      <c r="U43" s="282">
        <v>0</v>
      </c>
      <c r="V43" s="239">
        <v>0</v>
      </c>
      <c r="W43" s="284">
        <v>18</v>
      </c>
      <c r="X43" s="107"/>
    </row>
    <row r="44" spans="1:24" ht="11.25" customHeight="1">
      <c r="A44" s="112"/>
      <c r="B44" s="54"/>
      <c r="C44" s="73"/>
      <c r="D44" s="227"/>
      <c r="E44" s="116"/>
      <c r="F44" s="237"/>
      <c r="G44" s="239"/>
      <c r="H44" s="283"/>
      <c r="I44" s="283"/>
      <c r="J44" s="283"/>
      <c r="K44" s="283"/>
      <c r="L44" s="283"/>
      <c r="M44" s="283"/>
      <c r="N44" s="281"/>
      <c r="O44" s="282"/>
      <c r="P44" s="282"/>
      <c r="Q44" s="282"/>
      <c r="R44" s="282"/>
      <c r="S44" s="282"/>
      <c r="T44" s="282"/>
      <c r="U44" s="282"/>
      <c r="V44" s="239"/>
      <c r="W44" s="284"/>
      <c r="X44" s="107"/>
    </row>
    <row r="45" spans="1:24" ht="11.25" customHeight="1">
      <c r="A45" s="112"/>
      <c r="B45" s="54" t="s">
        <v>700</v>
      </c>
      <c r="C45" s="73" t="s">
        <v>701</v>
      </c>
      <c r="D45" s="271"/>
      <c r="E45" s="116"/>
      <c r="F45" s="237">
        <f>+H45+J45+L45+N45+P45+R45+T45+V45</f>
        <v>4</v>
      </c>
      <c r="G45" s="238">
        <f>+I45+K45+M45+O45+Q45+S45+U45</f>
        <v>71</v>
      </c>
      <c r="H45" s="280">
        <v>1</v>
      </c>
      <c r="I45" s="280">
        <v>3</v>
      </c>
      <c r="J45" s="283">
        <v>0</v>
      </c>
      <c r="K45" s="283">
        <v>0</v>
      </c>
      <c r="L45" s="280">
        <v>1</v>
      </c>
      <c r="M45" s="280">
        <v>11</v>
      </c>
      <c r="N45" s="281">
        <v>1</v>
      </c>
      <c r="O45" s="282">
        <v>24</v>
      </c>
      <c r="P45" s="282">
        <v>1</v>
      </c>
      <c r="Q45" s="282">
        <v>33</v>
      </c>
      <c r="R45" s="282">
        <v>0</v>
      </c>
      <c r="S45" s="282">
        <v>0</v>
      </c>
      <c r="T45" s="282">
        <v>0</v>
      </c>
      <c r="U45" s="282">
        <v>0</v>
      </c>
      <c r="V45" s="239">
        <v>0</v>
      </c>
      <c r="W45" s="284">
        <v>19</v>
      </c>
      <c r="X45" s="107"/>
    </row>
    <row r="46" spans="1:24" ht="11.25" customHeight="1">
      <c r="A46" s="112"/>
      <c r="B46" s="54" t="s">
        <v>702</v>
      </c>
      <c r="C46" s="73" t="s">
        <v>1070</v>
      </c>
      <c r="D46" s="51"/>
      <c r="E46" s="116"/>
      <c r="F46" s="237">
        <f>+H46+J46+L46+N46+P46+R46+T46+V46</f>
        <v>2</v>
      </c>
      <c r="G46" s="238">
        <f>+I46+K46+M46+O46+Q46+S46+U46</f>
        <v>23</v>
      </c>
      <c r="H46" s="280">
        <v>1</v>
      </c>
      <c r="I46" s="280">
        <v>3</v>
      </c>
      <c r="J46" s="283">
        <v>0</v>
      </c>
      <c r="K46" s="283">
        <v>0</v>
      </c>
      <c r="L46" s="283">
        <v>0</v>
      </c>
      <c r="M46" s="283">
        <v>0</v>
      </c>
      <c r="N46" s="281">
        <v>1</v>
      </c>
      <c r="O46" s="282">
        <v>20</v>
      </c>
      <c r="P46" s="282">
        <v>0</v>
      </c>
      <c r="Q46" s="282">
        <v>0</v>
      </c>
      <c r="R46" s="282">
        <v>0</v>
      </c>
      <c r="S46" s="282">
        <v>0</v>
      </c>
      <c r="T46" s="282">
        <v>0</v>
      </c>
      <c r="U46" s="282">
        <v>0</v>
      </c>
      <c r="V46" s="239">
        <v>0</v>
      </c>
      <c r="W46" s="284">
        <v>20</v>
      </c>
      <c r="X46" s="107"/>
    </row>
    <row r="47" spans="1:24" ht="11.25" customHeight="1">
      <c r="A47" s="112"/>
      <c r="B47" s="54" t="s">
        <v>703</v>
      </c>
      <c r="C47" s="511" t="s">
        <v>1071</v>
      </c>
      <c r="D47" s="511"/>
      <c r="E47" s="116"/>
      <c r="F47" s="237">
        <f>+H47+J47+L47+N47+P47+R47+T47+V47</f>
        <v>1</v>
      </c>
      <c r="G47" s="238">
        <f>+I47+K47+M47+O47+Q47+S47+U47</f>
        <v>2</v>
      </c>
      <c r="H47" s="280">
        <v>1</v>
      </c>
      <c r="I47" s="280">
        <v>2</v>
      </c>
      <c r="J47" s="283">
        <v>0</v>
      </c>
      <c r="K47" s="283">
        <v>0</v>
      </c>
      <c r="L47" s="283">
        <v>0</v>
      </c>
      <c r="M47" s="283">
        <v>0</v>
      </c>
      <c r="N47" s="281">
        <v>0</v>
      </c>
      <c r="O47" s="282">
        <v>0</v>
      </c>
      <c r="P47" s="282">
        <v>0</v>
      </c>
      <c r="Q47" s="282">
        <v>0</v>
      </c>
      <c r="R47" s="282">
        <v>0</v>
      </c>
      <c r="S47" s="282">
        <v>0</v>
      </c>
      <c r="T47" s="282">
        <v>0</v>
      </c>
      <c r="U47" s="282">
        <v>0</v>
      </c>
      <c r="V47" s="239">
        <v>0</v>
      </c>
      <c r="W47" s="284">
        <v>21</v>
      </c>
      <c r="X47" s="107"/>
    </row>
    <row r="48" spans="1:24" ht="11.25" customHeight="1">
      <c r="A48" s="112"/>
      <c r="B48" s="54" t="s">
        <v>704</v>
      </c>
      <c r="C48" s="73" t="s">
        <v>1072</v>
      </c>
      <c r="D48" s="51"/>
      <c r="E48" s="116"/>
      <c r="F48" s="237">
        <f>+H48+J48+L48+N48+P48+R48+T48+V48</f>
        <v>19</v>
      </c>
      <c r="G48" s="238">
        <f>+I48+K48+M48+O48+Q48+S48+U48</f>
        <v>171</v>
      </c>
      <c r="H48" s="280">
        <v>8</v>
      </c>
      <c r="I48" s="280">
        <v>17</v>
      </c>
      <c r="J48" s="280">
        <v>7</v>
      </c>
      <c r="K48" s="280">
        <v>53</v>
      </c>
      <c r="L48" s="280">
        <v>1</v>
      </c>
      <c r="M48" s="280">
        <v>12</v>
      </c>
      <c r="N48" s="281">
        <v>2</v>
      </c>
      <c r="O48" s="282">
        <v>42</v>
      </c>
      <c r="P48" s="282">
        <v>1</v>
      </c>
      <c r="Q48" s="282">
        <v>47</v>
      </c>
      <c r="R48" s="282">
        <v>0</v>
      </c>
      <c r="S48" s="282">
        <v>0</v>
      </c>
      <c r="T48" s="282">
        <v>0</v>
      </c>
      <c r="U48" s="282">
        <v>0</v>
      </c>
      <c r="V48" s="239">
        <v>0</v>
      </c>
      <c r="W48" s="284">
        <v>22</v>
      </c>
      <c r="X48" s="107"/>
    </row>
    <row r="49" spans="1:24" ht="11.25" customHeight="1">
      <c r="A49" s="112"/>
      <c r="B49" s="54" t="s">
        <v>705</v>
      </c>
      <c r="C49" s="73" t="s">
        <v>1073</v>
      </c>
      <c r="D49" s="51"/>
      <c r="E49" s="116"/>
      <c r="F49" s="237">
        <f>+H49+J49+L49+N49+P49+R49+T49+V49</f>
        <v>7</v>
      </c>
      <c r="G49" s="238">
        <f>+I49+K49+M49+O49+Q49+S49+U49</f>
        <v>192</v>
      </c>
      <c r="H49" s="280">
        <v>2</v>
      </c>
      <c r="I49" s="280">
        <v>5</v>
      </c>
      <c r="J49" s="280">
        <v>1</v>
      </c>
      <c r="K49" s="280">
        <v>5</v>
      </c>
      <c r="L49" s="280">
        <v>2</v>
      </c>
      <c r="M49" s="280">
        <v>37</v>
      </c>
      <c r="N49" s="281">
        <v>0</v>
      </c>
      <c r="O49" s="282">
        <v>0</v>
      </c>
      <c r="P49" s="282">
        <v>0</v>
      </c>
      <c r="Q49" s="282">
        <v>0</v>
      </c>
      <c r="R49" s="282">
        <v>2</v>
      </c>
      <c r="S49" s="282">
        <v>145</v>
      </c>
      <c r="T49" s="282">
        <v>0</v>
      </c>
      <c r="U49" s="282">
        <v>0</v>
      </c>
      <c r="V49" s="239">
        <v>0</v>
      </c>
      <c r="W49" s="284">
        <v>23</v>
      </c>
      <c r="X49" s="107"/>
    </row>
    <row r="50" spans="1:24" ht="11.25" customHeight="1">
      <c r="A50" s="112"/>
      <c r="B50" s="54"/>
      <c r="C50" s="73"/>
      <c r="D50" s="51"/>
      <c r="E50" s="116"/>
      <c r="F50" s="237"/>
      <c r="G50" s="238"/>
      <c r="H50" s="280"/>
      <c r="I50" s="280"/>
      <c r="J50" s="280"/>
      <c r="K50" s="280"/>
      <c r="L50" s="280"/>
      <c r="M50" s="280"/>
      <c r="N50" s="281"/>
      <c r="O50" s="282"/>
      <c r="P50" s="282"/>
      <c r="Q50" s="282"/>
      <c r="R50" s="282"/>
      <c r="S50" s="282"/>
      <c r="T50" s="282"/>
      <c r="U50" s="282"/>
      <c r="V50" s="239"/>
      <c r="W50" s="284"/>
      <c r="X50" s="107"/>
    </row>
    <row r="51" spans="1:24" ht="11.25" customHeight="1">
      <c r="A51" s="112"/>
      <c r="B51" s="54" t="s">
        <v>706</v>
      </c>
      <c r="C51" s="73" t="s">
        <v>1074</v>
      </c>
      <c r="D51" s="51"/>
      <c r="E51" s="116"/>
      <c r="F51" s="237">
        <f>+H51+J51+L51+N51+P51+R51+T51+V51</f>
        <v>2</v>
      </c>
      <c r="G51" s="238">
        <f>+I51+K51+M51+O51+Q51+S51+U51</f>
        <v>7</v>
      </c>
      <c r="H51" s="280">
        <v>2</v>
      </c>
      <c r="I51" s="280">
        <v>7</v>
      </c>
      <c r="J51" s="283">
        <v>0</v>
      </c>
      <c r="K51" s="283">
        <v>0</v>
      </c>
      <c r="L51" s="283">
        <v>0</v>
      </c>
      <c r="M51" s="283">
        <v>0</v>
      </c>
      <c r="N51" s="281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39">
        <v>0</v>
      </c>
      <c r="W51" s="284">
        <v>24</v>
      </c>
      <c r="X51" s="107"/>
    </row>
    <row r="52" spans="1:24" ht="11.25" customHeight="1">
      <c r="A52" s="112"/>
      <c r="B52" s="54" t="s">
        <v>707</v>
      </c>
      <c r="C52" s="73" t="s">
        <v>1075</v>
      </c>
      <c r="D52" s="51"/>
      <c r="E52" s="116"/>
      <c r="F52" s="237">
        <f>+H52+J52+L52+N52+P52+R52+T52+V52</f>
        <v>52</v>
      </c>
      <c r="G52" s="238">
        <f>+I52+K52+M52+O52+Q52+S52+U52</f>
        <v>379</v>
      </c>
      <c r="H52" s="280">
        <v>30</v>
      </c>
      <c r="I52" s="280">
        <v>72</v>
      </c>
      <c r="J52" s="280">
        <v>12</v>
      </c>
      <c r="K52" s="280">
        <v>82</v>
      </c>
      <c r="L52" s="280">
        <v>4</v>
      </c>
      <c r="M52" s="280">
        <v>45</v>
      </c>
      <c r="N52" s="281">
        <v>4</v>
      </c>
      <c r="O52" s="282">
        <v>104</v>
      </c>
      <c r="P52" s="282">
        <v>2</v>
      </c>
      <c r="Q52" s="282">
        <v>76</v>
      </c>
      <c r="R52" s="282">
        <v>0</v>
      </c>
      <c r="S52" s="282">
        <v>0</v>
      </c>
      <c r="T52" s="282">
        <v>0</v>
      </c>
      <c r="U52" s="282">
        <v>0</v>
      </c>
      <c r="V52" s="239">
        <v>0</v>
      </c>
      <c r="W52" s="284">
        <v>25</v>
      </c>
      <c r="X52" s="107"/>
    </row>
    <row r="53" spans="1:24" ht="11.25" customHeight="1">
      <c r="A53" s="112"/>
      <c r="B53" s="54" t="s">
        <v>708</v>
      </c>
      <c r="C53" s="73" t="s">
        <v>1076</v>
      </c>
      <c r="D53" s="51"/>
      <c r="E53" s="116"/>
      <c r="F53" s="237">
        <f>+H53+J53+L53+N53+P53+R53+T53+V53</f>
        <v>30</v>
      </c>
      <c r="G53" s="238">
        <f>+I53+K53+M53+O53+Q53+S53+U53</f>
        <v>341</v>
      </c>
      <c r="H53" s="280">
        <v>14</v>
      </c>
      <c r="I53" s="280">
        <v>28</v>
      </c>
      <c r="J53" s="280">
        <v>7</v>
      </c>
      <c r="K53" s="280">
        <v>43</v>
      </c>
      <c r="L53" s="280">
        <v>6</v>
      </c>
      <c r="M53" s="280">
        <v>72</v>
      </c>
      <c r="N53" s="281">
        <v>0</v>
      </c>
      <c r="O53" s="282">
        <v>0</v>
      </c>
      <c r="P53" s="282">
        <v>1</v>
      </c>
      <c r="Q53" s="282">
        <v>40</v>
      </c>
      <c r="R53" s="282">
        <v>2</v>
      </c>
      <c r="S53" s="282">
        <v>158</v>
      </c>
      <c r="T53" s="282">
        <v>0</v>
      </c>
      <c r="U53" s="282">
        <v>0</v>
      </c>
      <c r="V53" s="239">
        <v>0</v>
      </c>
      <c r="W53" s="284">
        <v>26</v>
      </c>
      <c r="X53" s="107"/>
    </row>
    <row r="54" spans="1:24" ht="11.25" customHeight="1">
      <c r="A54" s="112"/>
      <c r="B54" s="54" t="s">
        <v>709</v>
      </c>
      <c r="C54" s="73" t="s">
        <v>1077</v>
      </c>
      <c r="D54" s="51"/>
      <c r="E54" s="116"/>
      <c r="F54" s="237">
        <f>+H54+J54+L54+N54+P54+R54+T54+V54</f>
        <v>9</v>
      </c>
      <c r="G54" s="238">
        <f>+I54+K54+M54+O54+Q54+S54+U54</f>
        <v>67</v>
      </c>
      <c r="H54" s="280">
        <v>5</v>
      </c>
      <c r="I54" s="280">
        <v>13</v>
      </c>
      <c r="J54" s="280">
        <v>2</v>
      </c>
      <c r="K54" s="280">
        <v>10</v>
      </c>
      <c r="L54" s="280">
        <v>1</v>
      </c>
      <c r="M54" s="280">
        <v>15</v>
      </c>
      <c r="N54" s="281">
        <v>1</v>
      </c>
      <c r="O54" s="282">
        <v>29</v>
      </c>
      <c r="P54" s="282">
        <v>0</v>
      </c>
      <c r="Q54" s="282">
        <v>0</v>
      </c>
      <c r="R54" s="282">
        <v>0</v>
      </c>
      <c r="S54" s="282">
        <v>0</v>
      </c>
      <c r="T54" s="282">
        <v>0</v>
      </c>
      <c r="U54" s="282">
        <v>0</v>
      </c>
      <c r="V54" s="239">
        <v>0</v>
      </c>
      <c r="W54" s="284">
        <v>27</v>
      </c>
      <c r="X54" s="107"/>
    </row>
    <row r="55" spans="1:24" ht="11.25" customHeight="1">
      <c r="A55" s="112"/>
      <c r="B55" s="54" t="s">
        <v>710</v>
      </c>
      <c r="C55" s="516" t="s">
        <v>711</v>
      </c>
      <c r="D55" s="518"/>
      <c r="E55" s="116"/>
      <c r="F55" s="237">
        <f>+H55+J55+L55+N55+P55+R55+T55+V55</f>
        <v>2</v>
      </c>
      <c r="G55" s="238">
        <f>+I55+K55+M55+O55+Q55+S55+U55</f>
        <v>4</v>
      </c>
      <c r="H55" s="280">
        <v>2</v>
      </c>
      <c r="I55" s="280">
        <v>4</v>
      </c>
      <c r="J55" s="283">
        <v>0</v>
      </c>
      <c r="K55" s="283">
        <v>0</v>
      </c>
      <c r="L55" s="283">
        <v>0</v>
      </c>
      <c r="M55" s="283">
        <v>0</v>
      </c>
      <c r="N55" s="281">
        <v>0</v>
      </c>
      <c r="O55" s="282">
        <v>0</v>
      </c>
      <c r="P55" s="282">
        <v>0</v>
      </c>
      <c r="Q55" s="282">
        <v>0</v>
      </c>
      <c r="R55" s="282">
        <v>0</v>
      </c>
      <c r="S55" s="282">
        <v>0</v>
      </c>
      <c r="T55" s="282">
        <v>0</v>
      </c>
      <c r="U55" s="282">
        <v>0</v>
      </c>
      <c r="V55" s="239">
        <v>0</v>
      </c>
      <c r="W55" s="284">
        <v>28</v>
      </c>
      <c r="X55" s="107"/>
    </row>
    <row r="56" spans="1:24" ht="11.25" customHeight="1">
      <c r="A56" s="112"/>
      <c r="B56" s="54"/>
      <c r="C56" s="73"/>
      <c r="D56" s="51"/>
      <c r="E56" s="116"/>
      <c r="F56" s="237"/>
      <c r="G56" s="238"/>
      <c r="H56" s="280"/>
      <c r="I56" s="280"/>
      <c r="J56" s="283"/>
      <c r="K56" s="283"/>
      <c r="L56" s="283"/>
      <c r="M56" s="283"/>
      <c r="N56" s="281"/>
      <c r="O56" s="282"/>
      <c r="P56" s="282"/>
      <c r="Q56" s="282"/>
      <c r="R56" s="282"/>
      <c r="S56" s="282"/>
      <c r="T56" s="282"/>
      <c r="U56" s="282"/>
      <c r="V56" s="239"/>
      <c r="W56" s="284"/>
      <c r="X56" s="107"/>
    </row>
    <row r="57" spans="1:24" ht="11.25" customHeight="1">
      <c r="A57" s="112"/>
      <c r="B57" s="54" t="s">
        <v>712</v>
      </c>
      <c r="C57" s="516" t="s">
        <v>713</v>
      </c>
      <c r="D57" s="539"/>
      <c r="E57" s="116"/>
      <c r="F57" s="237">
        <f>+H57+J57+L57+N57+P57+R57+T57+V57</f>
        <v>9</v>
      </c>
      <c r="G57" s="238">
        <f>+I57+K57+M57+O57+Q57+S57+U57</f>
        <v>598</v>
      </c>
      <c r="H57" s="283">
        <v>0</v>
      </c>
      <c r="I57" s="283">
        <v>0</v>
      </c>
      <c r="J57" s="280">
        <v>1</v>
      </c>
      <c r="K57" s="280">
        <v>9</v>
      </c>
      <c r="L57" s="280">
        <v>2</v>
      </c>
      <c r="M57" s="280">
        <v>30</v>
      </c>
      <c r="N57" s="281">
        <v>1</v>
      </c>
      <c r="O57" s="282">
        <v>20</v>
      </c>
      <c r="P57" s="282">
        <v>1</v>
      </c>
      <c r="Q57" s="282">
        <v>35</v>
      </c>
      <c r="R57" s="282">
        <v>2</v>
      </c>
      <c r="S57" s="282">
        <v>128</v>
      </c>
      <c r="T57" s="282">
        <v>2</v>
      </c>
      <c r="U57" s="282">
        <v>376</v>
      </c>
      <c r="V57" s="239">
        <v>0</v>
      </c>
      <c r="W57" s="284">
        <v>29</v>
      </c>
      <c r="X57" s="107"/>
    </row>
    <row r="58" spans="1:24" ht="11.25" customHeight="1">
      <c r="A58" s="112"/>
      <c r="B58" s="54" t="s">
        <v>714</v>
      </c>
      <c r="C58" s="73" t="s">
        <v>1078</v>
      </c>
      <c r="D58" s="51"/>
      <c r="E58" s="116"/>
      <c r="F58" s="237">
        <f>+H58+J58+L58+N58+P58+R58+T58+V58</f>
        <v>42</v>
      </c>
      <c r="G58" s="238">
        <f>+I58+K58+M58+O58+Q58+S58+U58</f>
        <v>769</v>
      </c>
      <c r="H58" s="280">
        <v>16</v>
      </c>
      <c r="I58" s="280">
        <v>32</v>
      </c>
      <c r="J58" s="280">
        <v>11</v>
      </c>
      <c r="K58" s="280">
        <v>76</v>
      </c>
      <c r="L58" s="280">
        <v>11</v>
      </c>
      <c r="M58" s="280">
        <v>152</v>
      </c>
      <c r="N58" s="281">
        <v>1</v>
      </c>
      <c r="O58" s="282">
        <v>21</v>
      </c>
      <c r="P58" s="282">
        <v>1</v>
      </c>
      <c r="Q58" s="282">
        <v>30</v>
      </c>
      <c r="R58" s="282">
        <v>1</v>
      </c>
      <c r="S58" s="282">
        <v>56</v>
      </c>
      <c r="T58" s="282">
        <v>1</v>
      </c>
      <c r="U58" s="282">
        <v>402</v>
      </c>
      <c r="V58" s="239">
        <v>0</v>
      </c>
      <c r="W58" s="284">
        <v>30</v>
      </c>
      <c r="X58" s="107"/>
    </row>
    <row r="59" spans="1:24" ht="11.25" customHeight="1">
      <c r="A59" s="112"/>
      <c r="B59" s="54" t="s">
        <v>715</v>
      </c>
      <c r="C59" s="73" t="s">
        <v>1079</v>
      </c>
      <c r="D59" s="51"/>
      <c r="E59" s="116"/>
      <c r="F59" s="237">
        <f>+H59+J59+L59+N59+P59+R59+T59+V59</f>
        <v>4</v>
      </c>
      <c r="G59" s="238">
        <f>+I59+K59+M59+O59+Q59+S59+U59</f>
        <v>19</v>
      </c>
      <c r="H59" s="280">
        <v>3</v>
      </c>
      <c r="I59" s="280">
        <v>7</v>
      </c>
      <c r="J59" s="283">
        <v>0</v>
      </c>
      <c r="K59" s="283">
        <v>0</v>
      </c>
      <c r="L59" s="280">
        <v>1</v>
      </c>
      <c r="M59" s="280">
        <v>12</v>
      </c>
      <c r="N59" s="281">
        <v>0</v>
      </c>
      <c r="O59" s="282">
        <v>0</v>
      </c>
      <c r="P59" s="282">
        <v>0</v>
      </c>
      <c r="Q59" s="282">
        <v>0</v>
      </c>
      <c r="R59" s="282">
        <v>0</v>
      </c>
      <c r="S59" s="282">
        <v>0</v>
      </c>
      <c r="T59" s="282">
        <v>0</v>
      </c>
      <c r="U59" s="282">
        <v>0</v>
      </c>
      <c r="V59" s="239">
        <v>0</v>
      </c>
      <c r="W59" s="284">
        <v>31</v>
      </c>
      <c r="X59" s="107"/>
    </row>
    <row r="60" spans="1:24" ht="11.25" customHeight="1">
      <c r="A60" s="112"/>
      <c r="B60" s="54" t="s">
        <v>716</v>
      </c>
      <c r="C60" s="73" t="s">
        <v>1080</v>
      </c>
      <c r="D60" s="51"/>
      <c r="E60" s="116"/>
      <c r="F60" s="237">
        <f>+H60+J60+L60+N60+P60+R60+T60+V60</f>
        <v>40</v>
      </c>
      <c r="G60" s="238">
        <f>+I60+K60+M60+O60+Q60+S60+U60</f>
        <v>140</v>
      </c>
      <c r="H60" s="280">
        <v>32</v>
      </c>
      <c r="I60" s="280">
        <v>71</v>
      </c>
      <c r="J60" s="280">
        <v>5</v>
      </c>
      <c r="K60" s="280">
        <v>28</v>
      </c>
      <c r="L60" s="280">
        <v>3</v>
      </c>
      <c r="M60" s="280">
        <v>41</v>
      </c>
      <c r="N60" s="281">
        <v>0</v>
      </c>
      <c r="O60" s="282">
        <v>0</v>
      </c>
      <c r="P60" s="282">
        <v>0</v>
      </c>
      <c r="Q60" s="282">
        <v>0</v>
      </c>
      <c r="R60" s="282">
        <v>0</v>
      </c>
      <c r="S60" s="282">
        <v>0</v>
      </c>
      <c r="T60" s="282">
        <v>0</v>
      </c>
      <c r="U60" s="282">
        <v>0</v>
      </c>
      <c r="V60" s="239">
        <v>0</v>
      </c>
      <c r="W60" s="284">
        <v>32</v>
      </c>
      <c r="X60" s="107"/>
    </row>
    <row r="61" spans="1:24" ht="11.25" customHeight="1">
      <c r="A61" s="112"/>
      <c r="B61" s="10"/>
      <c r="D61" s="115"/>
      <c r="E61" s="116"/>
      <c r="F61" s="237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X61" s="107"/>
    </row>
    <row r="62" spans="1:24" s="131" customFormat="1" ht="11.25" customHeight="1">
      <c r="A62" s="80" t="s">
        <v>1081</v>
      </c>
      <c r="B62" s="538" t="s">
        <v>1082</v>
      </c>
      <c r="C62" s="539"/>
      <c r="D62" s="11"/>
      <c r="E62" s="127"/>
      <c r="F62" s="128">
        <f>SUM(F64:F67)</f>
        <v>4</v>
      </c>
      <c r="G62" s="129">
        <f>SUM(G64:G67)</f>
        <v>394</v>
      </c>
      <c r="H62" s="215">
        <f>SUM(H64:H67)</f>
        <v>0</v>
      </c>
      <c r="I62" s="129">
        <f>SUM(I64:I67)</f>
        <v>0</v>
      </c>
      <c r="J62" s="215">
        <f aca="true" t="shared" si="8" ref="J62:V62">SUM(J64:J67)</f>
        <v>0</v>
      </c>
      <c r="K62" s="129">
        <f t="shared" si="8"/>
        <v>0</v>
      </c>
      <c r="L62" s="215">
        <f t="shared" si="8"/>
        <v>0</v>
      </c>
      <c r="M62" s="129">
        <f t="shared" si="8"/>
        <v>0</v>
      </c>
      <c r="N62" s="215">
        <f t="shared" si="8"/>
        <v>0</v>
      </c>
      <c r="O62" s="129">
        <f t="shared" si="8"/>
        <v>0</v>
      </c>
      <c r="P62" s="215">
        <f t="shared" si="8"/>
        <v>1</v>
      </c>
      <c r="Q62" s="129">
        <f t="shared" si="8"/>
        <v>48</v>
      </c>
      <c r="R62" s="215">
        <f t="shared" si="8"/>
        <v>1</v>
      </c>
      <c r="S62" s="129">
        <f t="shared" si="8"/>
        <v>88</v>
      </c>
      <c r="T62" s="215">
        <f t="shared" si="8"/>
        <v>2</v>
      </c>
      <c r="U62" s="129">
        <f t="shared" si="8"/>
        <v>258</v>
      </c>
      <c r="V62" s="129">
        <f t="shared" si="8"/>
        <v>0</v>
      </c>
      <c r="W62" s="88" t="s">
        <v>548</v>
      </c>
      <c r="X62" s="130"/>
    </row>
    <row r="63" spans="1:24" ht="11.25" customHeight="1">
      <c r="A63" s="80"/>
      <c r="B63" s="82"/>
      <c r="C63" s="50"/>
      <c r="D63" s="50"/>
      <c r="E63" s="116"/>
      <c r="F63" s="237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X63" s="107"/>
    </row>
    <row r="64" spans="1:24" ht="11.25" customHeight="1">
      <c r="A64" s="53"/>
      <c r="B64" s="54" t="s">
        <v>717</v>
      </c>
      <c r="C64" s="73" t="s">
        <v>1084</v>
      </c>
      <c r="D64" s="51"/>
      <c r="F64" s="237">
        <f>+H64+J64+L64+N64+P64+R64+T64+V64</f>
        <v>2</v>
      </c>
      <c r="G64" s="238">
        <f>+I64+K64+M64+O64+Q64+S64+U64</f>
        <v>258</v>
      </c>
      <c r="H64" s="283">
        <v>0</v>
      </c>
      <c r="I64" s="283">
        <v>0</v>
      </c>
      <c r="J64" s="283">
        <v>0</v>
      </c>
      <c r="K64" s="283">
        <v>0</v>
      </c>
      <c r="L64" s="283">
        <v>0</v>
      </c>
      <c r="M64" s="283">
        <v>0</v>
      </c>
      <c r="N64" s="281">
        <v>0</v>
      </c>
      <c r="O64" s="282">
        <v>0</v>
      </c>
      <c r="P64" s="282">
        <v>0</v>
      </c>
      <c r="Q64" s="282">
        <v>0</v>
      </c>
      <c r="R64" s="282">
        <v>0</v>
      </c>
      <c r="S64" s="282">
        <v>0</v>
      </c>
      <c r="T64" s="282">
        <v>2</v>
      </c>
      <c r="U64" s="282">
        <v>258</v>
      </c>
      <c r="V64" s="239">
        <v>0</v>
      </c>
      <c r="W64" s="284">
        <v>33</v>
      </c>
      <c r="X64" s="107"/>
    </row>
    <row r="65" spans="1:24" ht="11.25" customHeight="1">
      <c r="A65" s="53"/>
      <c r="B65" s="54" t="s">
        <v>718</v>
      </c>
      <c r="C65" s="73" t="s">
        <v>1085</v>
      </c>
      <c r="D65" s="51"/>
      <c r="F65" s="237">
        <f>+H65+J65+L65+N65+P65+R65+T65+V65</f>
        <v>1</v>
      </c>
      <c r="G65" s="238">
        <f>+I65+K65+M65+O65+Q65+S65+U65</f>
        <v>88</v>
      </c>
      <c r="H65" s="283">
        <v>0</v>
      </c>
      <c r="I65" s="283">
        <v>0</v>
      </c>
      <c r="J65" s="283">
        <v>0</v>
      </c>
      <c r="K65" s="283">
        <v>0</v>
      </c>
      <c r="L65" s="283">
        <v>0</v>
      </c>
      <c r="M65" s="283">
        <v>0</v>
      </c>
      <c r="N65" s="281">
        <v>0</v>
      </c>
      <c r="O65" s="282">
        <v>0</v>
      </c>
      <c r="P65" s="282">
        <v>0</v>
      </c>
      <c r="Q65" s="282">
        <v>0</v>
      </c>
      <c r="R65" s="282">
        <v>1</v>
      </c>
      <c r="S65" s="282">
        <v>88</v>
      </c>
      <c r="T65" s="282">
        <v>0</v>
      </c>
      <c r="U65" s="282">
        <v>0</v>
      </c>
      <c r="V65" s="239">
        <v>0</v>
      </c>
      <c r="W65" s="284">
        <v>34</v>
      </c>
      <c r="X65" s="107"/>
    </row>
    <row r="66" spans="1:51" ht="11.25" customHeight="1">
      <c r="A66" s="53"/>
      <c r="B66" s="54" t="s">
        <v>719</v>
      </c>
      <c r="C66" s="73" t="s">
        <v>720</v>
      </c>
      <c r="D66" s="51"/>
      <c r="F66" s="237">
        <f>+H66+J66+L66+N66+P66+R66+T66+V66</f>
        <v>0</v>
      </c>
      <c r="G66" s="238">
        <f>+I66+K66+M66+O66+Q66+S66+U66</f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83">
        <v>0</v>
      </c>
      <c r="N66" s="281">
        <v>0</v>
      </c>
      <c r="O66" s="282">
        <v>0</v>
      </c>
      <c r="P66" s="282">
        <v>0</v>
      </c>
      <c r="Q66" s="282">
        <v>0</v>
      </c>
      <c r="R66" s="282">
        <v>0</v>
      </c>
      <c r="S66" s="282">
        <v>0</v>
      </c>
      <c r="T66" s="282">
        <v>0</v>
      </c>
      <c r="U66" s="282">
        <v>0</v>
      </c>
      <c r="V66" s="239">
        <v>0</v>
      </c>
      <c r="W66" s="284">
        <v>35</v>
      </c>
      <c r="X66" s="235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</row>
    <row r="67" spans="1:51" ht="11.25" customHeight="1">
      <c r="A67" s="53"/>
      <c r="B67" s="54" t="s">
        <v>721</v>
      </c>
      <c r="C67" s="73" t="s">
        <v>1086</v>
      </c>
      <c r="D67" s="51"/>
      <c r="F67" s="237">
        <f>+H67+J67+L67+N67+P67+R67+T67+V67</f>
        <v>1</v>
      </c>
      <c r="G67" s="238">
        <f>+I67+K67+M67+O67+Q67+S67+U67</f>
        <v>48</v>
      </c>
      <c r="H67" s="283">
        <v>0</v>
      </c>
      <c r="I67" s="283">
        <v>0</v>
      </c>
      <c r="J67" s="283">
        <v>0</v>
      </c>
      <c r="K67" s="283">
        <v>0</v>
      </c>
      <c r="L67" s="283">
        <v>0</v>
      </c>
      <c r="M67" s="283">
        <v>0</v>
      </c>
      <c r="N67" s="281">
        <v>0</v>
      </c>
      <c r="O67" s="282">
        <v>0</v>
      </c>
      <c r="P67" s="282">
        <v>1</v>
      </c>
      <c r="Q67" s="282">
        <v>48</v>
      </c>
      <c r="R67" s="282">
        <v>0</v>
      </c>
      <c r="S67" s="282">
        <v>0</v>
      </c>
      <c r="T67" s="282">
        <v>0</v>
      </c>
      <c r="U67" s="282">
        <v>0</v>
      </c>
      <c r="V67" s="239">
        <v>0</v>
      </c>
      <c r="W67" s="284">
        <v>36</v>
      </c>
      <c r="X67" s="235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</row>
    <row r="68" spans="2:51" s="120" customFormat="1" ht="11.25" customHeight="1">
      <c r="B68" s="12"/>
      <c r="C68" s="108"/>
      <c r="D68" s="118"/>
      <c r="E68" s="119"/>
      <c r="F68" s="123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3"/>
      <c r="X68" s="235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</row>
    <row r="69" spans="1:24" s="242" customFormat="1" ht="16.5" customHeight="1">
      <c r="A69" s="304" t="s">
        <v>1483</v>
      </c>
      <c r="B69" s="10"/>
      <c r="C69" s="103"/>
      <c r="D69" s="115"/>
      <c r="E69" s="115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35"/>
      <c r="X69" s="235"/>
    </row>
    <row r="70" spans="1:24" s="242" customFormat="1" ht="6" customHeight="1">
      <c r="A70" s="120"/>
      <c r="B70" s="12"/>
      <c r="C70" s="108"/>
      <c r="D70" s="118"/>
      <c r="E70" s="118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306"/>
      <c r="X70" s="235"/>
    </row>
    <row r="71" spans="1:24" s="242" customFormat="1" ht="22.5" customHeight="1">
      <c r="A71" s="8"/>
      <c r="B71" s="5"/>
      <c r="C71" s="569" t="s">
        <v>552</v>
      </c>
      <c r="D71" s="95"/>
      <c r="E71" s="96"/>
      <c r="F71" s="573" t="s">
        <v>540</v>
      </c>
      <c r="G71" s="574"/>
      <c r="H71" s="575" t="s">
        <v>553</v>
      </c>
      <c r="I71" s="575"/>
      <c r="J71" s="575" t="s">
        <v>543</v>
      </c>
      <c r="K71" s="575"/>
      <c r="L71" s="579" t="s">
        <v>1132</v>
      </c>
      <c r="M71" s="575"/>
      <c r="N71" s="575" t="s">
        <v>1133</v>
      </c>
      <c r="O71" s="575"/>
      <c r="P71" s="575" t="s">
        <v>1134</v>
      </c>
      <c r="Q71" s="575"/>
      <c r="R71" s="575" t="s">
        <v>1135</v>
      </c>
      <c r="S71" s="575"/>
      <c r="T71" s="575" t="s">
        <v>544</v>
      </c>
      <c r="U71" s="573"/>
      <c r="V71" s="211" t="s">
        <v>698</v>
      </c>
      <c r="W71" s="576" t="s">
        <v>541</v>
      </c>
      <c r="X71" s="235"/>
    </row>
    <row r="72" spans="1:24" s="242" customFormat="1" ht="22.5" customHeight="1">
      <c r="A72" s="9"/>
      <c r="B72" s="2"/>
      <c r="C72" s="570"/>
      <c r="D72" s="97"/>
      <c r="E72" s="98"/>
      <c r="F72" s="125" t="s">
        <v>554</v>
      </c>
      <c r="G72" s="100" t="s">
        <v>555</v>
      </c>
      <c r="H72" s="100" t="s">
        <v>1136</v>
      </c>
      <c r="I72" s="100" t="s">
        <v>555</v>
      </c>
      <c r="J72" s="100" t="s">
        <v>1136</v>
      </c>
      <c r="K72" s="100" t="s">
        <v>555</v>
      </c>
      <c r="L72" s="99" t="s">
        <v>1136</v>
      </c>
      <c r="M72" s="100" t="s">
        <v>555</v>
      </c>
      <c r="N72" s="100" t="s">
        <v>1136</v>
      </c>
      <c r="O72" s="100" t="s">
        <v>555</v>
      </c>
      <c r="P72" s="100" t="s">
        <v>1136</v>
      </c>
      <c r="Q72" s="100" t="s">
        <v>555</v>
      </c>
      <c r="R72" s="100" t="s">
        <v>1136</v>
      </c>
      <c r="S72" s="100" t="s">
        <v>555</v>
      </c>
      <c r="T72" s="100" t="s">
        <v>1136</v>
      </c>
      <c r="U72" s="101" t="s">
        <v>555</v>
      </c>
      <c r="V72" s="100" t="s">
        <v>1136</v>
      </c>
      <c r="W72" s="577"/>
      <c r="X72" s="235"/>
    </row>
    <row r="73" spans="2:24" s="242" customFormat="1" ht="10.5" customHeight="1">
      <c r="B73" s="10"/>
      <c r="C73" s="103"/>
      <c r="D73" s="115"/>
      <c r="E73" s="115"/>
      <c r="F73" s="122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43"/>
      <c r="W73" s="235"/>
      <c r="X73" s="235"/>
    </row>
    <row r="74" spans="1:24" s="131" customFormat="1" ht="12" customHeight="1">
      <c r="A74" s="80" t="s">
        <v>562</v>
      </c>
      <c r="B74" s="538" t="s">
        <v>630</v>
      </c>
      <c r="C74" s="539"/>
      <c r="D74" s="83"/>
      <c r="E74" s="127"/>
      <c r="F74" s="128">
        <f aca="true" t="shared" si="9" ref="F74:V74">SUM(F76:F81)</f>
        <v>116</v>
      </c>
      <c r="G74" s="129">
        <f t="shared" si="9"/>
        <v>2279</v>
      </c>
      <c r="H74" s="215">
        <f t="shared" si="9"/>
        <v>48</v>
      </c>
      <c r="I74" s="129">
        <f t="shared" si="9"/>
        <v>115</v>
      </c>
      <c r="J74" s="215">
        <f t="shared" si="9"/>
        <v>33</v>
      </c>
      <c r="K74" s="129">
        <f t="shared" si="9"/>
        <v>214</v>
      </c>
      <c r="L74" s="215">
        <f t="shared" si="9"/>
        <v>14</v>
      </c>
      <c r="M74" s="129">
        <f t="shared" si="9"/>
        <v>185</v>
      </c>
      <c r="N74" s="215">
        <f t="shared" si="9"/>
        <v>2</v>
      </c>
      <c r="O74" s="129">
        <f t="shared" si="9"/>
        <v>46</v>
      </c>
      <c r="P74" s="215">
        <f t="shared" si="9"/>
        <v>7</v>
      </c>
      <c r="Q74" s="129">
        <f t="shared" si="9"/>
        <v>245</v>
      </c>
      <c r="R74" s="215">
        <f t="shared" si="9"/>
        <v>5</v>
      </c>
      <c r="S74" s="129">
        <f t="shared" si="9"/>
        <v>412</v>
      </c>
      <c r="T74" s="215">
        <f t="shared" si="9"/>
        <v>6</v>
      </c>
      <c r="U74" s="129">
        <f t="shared" si="9"/>
        <v>1062</v>
      </c>
      <c r="V74" s="129">
        <f t="shared" si="9"/>
        <v>1</v>
      </c>
      <c r="W74" s="88" t="s">
        <v>562</v>
      </c>
      <c r="X74" s="130"/>
    </row>
    <row r="75" spans="1:24" ht="12" customHeight="1">
      <c r="A75" s="80"/>
      <c r="B75" s="82"/>
      <c r="C75" s="50"/>
      <c r="D75" s="83"/>
      <c r="E75" s="117"/>
      <c r="F75" s="122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X75" s="107"/>
    </row>
    <row r="76" spans="1:24" ht="12" customHeight="1">
      <c r="A76" s="80"/>
      <c r="B76" s="54" t="s">
        <v>127</v>
      </c>
      <c r="C76" s="142" t="s">
        <v>722</v>
      </c>
      <c r="D76" s="51"/>
      <c r="F76" s="237">
        <f>+H76+J76+L76+N76+P76+R76+T76+V76</f>
        <v>30</v>
      </c>
      <c r="G76" s="238">
        <f>+I76+K76+M76+O76+Q76+S76+U76</f>
        <v>1017</v>
      </c>
      <c r="H76" s="280">
        <v>11</v>
      </c>
      <c r="I76" s="280">
        <v>27</v>
      </c>
      <c r="J76" s="280">
        <v>11</v>
      </c>
      <c r="K76" s="280">
        <v>73</v>
      </c>
      <c r="L76" s="280">
        <v>2</v>
      </c>
      <c r="M76" s="280">
        <v>26</v>
      </c>
      <c r="N76" s="281">
        <v>0</v>
      </c>
      <c r="O76" s="282">
        <v>0</v>
      </c>
      <c r="P76" s="282">
        <v>1</v>
      </c>
      <c r="Q76" s="282">
        <v>30</v>
      </c>
      <c r="R76" s="282">
        <v>1</v>
      </c>
      <c r="S76" s="282">
        <v>81</v>
      </c>
      <c r="T76" s="282">
        <v>4</v>
      </c>
      <c r="U76" s="282">
        <v>780</v>
      </c>
      <c r="V76" s="239">
        <v>0</v>
      </c>
      <c r="W76" s="284">
        <v>37</v>
      </c>
      <c r="X76" s="107"/>
    </row>
    <row r="77" spans="1:24" ht="12" customHeight="1">
      <c r="A77" s="80"/>
      <c r="B77" s="54" t="s">
        <v>128</v>
      </c>
      <c r="C77" s="142" t="s">
        <v>1117</v>
      </c>
      <c r="D77" s="51"/>
      <c r="F77" s="237">
        <f>+H77+J77+L77+N77+P77+R77+T77+V77</f>
        <v>13</v>
      </c>
      <c r="G77" s="238">
        <f>+I77+K77+M77+O77+Q77+S77+U77</f>
        <v>196</v>
      </c>
      <c r="H77" s="280">
        <v>3</v>
      </c>
      <c r="I77" s="280">
        <v>8</v>
      </c>
      <c r="J77" s="280">
        <v>4</v>
      </c>
      <c r="K77" s="280">
        <v>21</v>
      </c>
      <c r="L77" s="280">
        <v>2</v>
      </c>
      <c r="M77" s="280">
        <v>25</v>
      </c>
      <c r="N77" s="281">
        <v>1</v>
      </c>
      <c r="O77" s="282">
        <v>21</v>
      </c>
      <c r="P77" s="282">
        <v>1</v>
      </c>
      <c r="Q77" s="282">
        <v>33</v>
      </c>
      <c r="R77" s="282">
        <v>1</v>
      </c>
      <c r="S77" s="282">
        <v>88</v>
      </c>
      <c r="T77" s="282">
        <v>0</v>
      </c>
      <c r="U77" s="282">
        <v>0</v>
      </c>
      <c r="V77" s="239">
        <v>1</v>
      </c>
      <c r="W77" s="284">
        <v>38</v>
      </c>
      <c r="X77" s="107"/>
    </row>
    <row r="78" spans="1:24" ht="12" customHeight="1">
      <c r="A78" s="80"/>
      <c r="B78" s="54" t="s">
        <v>129</v>
      </c>
      <c r="C78" s="142" t="s">
        <v>723</v>
      </c>
      <c r="D78" s="51"/>
      <c r="F78" s="237">
        <f>+H78+J78+L78+N78+P78+R78+T78+V78</f>
        <v>35</v>
      </c>
      <c r="G78" s="238">
        <f>+I78+K78+M78+O78+Q78+S78+U78</f>
        <v>736</v>
      </c>
      <c r="H78" s="280">
        <v>14</v>
      </c>
      <c r="I78" s="280">
        <v>31</v>
      </c>
      <c r="J78" s="280">
        <v>5</v>
      </c>
      <c r="K78" s="280">
        <v>34</v>
      </c>
      <c r="L78" s="280">
        <v>7</v>
      </c>
      <c r="M78" s="280">
        <v>92</v>
      </c>
      <c r="N78" s="281">
        <v>1</v>
      </c>
      <c r="O78" s="282">
        <v>25</v>
      </c>
      <c r="P78" s="282">
        <v>5</v>
      </c>
      <c r="Q78" s="282">
        <v>182</v>
      </c>
      <c r="R78" s="282">
        <v>1</v>
      </c>
      <c r="S78" s="282">
        <v>90</v>
      </c>
      <c r="T78" s="282">
        <v>2</v>
      </c>
      <c r="U78" s="282">
        <v>282</v>
      </c>
      <c r="V78" s="239">
        <v>0</v>
      </c>
      <c r="W78" s="284">
        <v>39</v>
      </c>
      <c r="X78" s="107"/>
    </row>
    <row r="79" spans="1:24" ht="12" customHeight="1">
      <c r="A79" s="80"/>
      <c r="B79" s="54" t="s">
        <v>130</v>
      </c>
      <c r="C79" s="512" t="s">
        <v>1162</v>
      </c>
      <c r="D79" s="512"/>
      <c r="F79" s="237">
        <f>+H79+J79+L79+N79+P79+R79+T79+V79</f>
        <v>5</v>
      </c>
      <c r="G79" s="238">
        <f>+I79+K79+M79+O79+Q79+S79+U79</f>
        <v>19</v>
      </c>
      <c r="H79" s="280">
        <v>2</v>
      </c>
      <c r="I79" s="280">
        <v>2</v>
      </c>
      <c r="J79" s="280">
        <v>3</v>
      </c>
      <c r="K79" s="280">
        <v>17</v>
      </c>
      <c r="L79" s="283">
        <v>0</v>
      </c>
      <c r="M79" s="283">
        <v>0</v>
      </c>
      <c r="N79" s="281">
        <v>0</v>
      </c>
      <c r="O79" s="282">
        <v>0</v>
      </c>
      <c r="P79" s="282">
        <v>0</v>
      </c>
      <c r="Q79" s="282">
        <v>0</v>
      </c>
      <c r="R79" s="282">
        <v>0</v>
      </c>
      <c r="S79" s="282">
        <v>0</v>
      </c>
      <c r="T79" s="282">
        <v>0</v>
      </c>
      <c r="U79" s="282">
        <v>0</v>
      </c>
      <c r="V79" s="239">
        <v>0</v>
      </c>
      <c r="W79" s="284">
        <v>40</v>
      </c>
      <c r="X79" s="107"/>
    </row>
    <row r="80" spans="1:24" ht="12" customHeight="1">
      <c r="A80" s="80"/>
      <c r="B80" s="54" t="s">
        <v>131</v>
      </c>
      <c r="C80" s="519" t="s">
        <v>1154</v>
      </c>
      <c r="D80" s="519"/>
      <c r="F80" s="237">
        <f>+H80+J80+L80+N80+P80+R80+T80+V80</f>
        <v>33</v>
      </c>
      <c r="G80" s="238">
        <f>+I80+K80+M80+O80+Q80+S80+U80</f>
        <v>311</v>
      </c>
      <c r="H80" s="280">
        <v>18</v>
      </c>
      <c r="I80" s="280">
        <v>47</v>
      </c>
      <c r="J80" s="280">
        <v>10</v>
      </c>
      <c r="K80" s="280">
        <v>69</v>
      </c>
      <c r="L80" s="280">
        <v>3</v>
      </c>
      <c r="M80" s="280">
        <v>42</v>
      </c>
      <c r="N80" s="281">
        <v>0</v>
      </c>
      <c r="O80" s="282">
        <v>0</v>
      </c>
      <c r="P80" s="282">
        <v>0</v>
      </c>
      <c r="Q80" s="282">
        <v>0</v>
      </c>
      <c r="R80" s="282">
        <v>2</v>
      </c>
      <c r="S80" s="282">
        <v>153</v>
      </c>
      <c r="T80" s="282">
        <v>0</v>
      </c>
      <c r="U80" s="282">
        <v>0</v>
      </c>
      <c r="V80" s="239">
        <v>0</v>
      </c>
      <c r="W80" s="284">
        <v>41</v>
      </c>
      <c r="X80" s="107"/>
    </row>
    <row r="81" spans="2:24" ht="12" customHeight="1">
      <c r="B81" s="82"/>
      <c r="C81" s="50"/>
      <c r="D81" s="83"/>
      <c r="E81" s="117"/>
      <c r="F81" s="122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X81" s="107"/>
    </row>
    <row r="82" spans="1:24" s="131" customFormat="1" ht="12" customHeight="1">
      <c r="A82" s="80" t="s">
        <v>724</v>
      </c>
      <c r="B82" s="538" t="s">
        <v>631</v>
      </c>
      <c r="C82" s="539"/>
      <c r="D82" s="83"/>
      <c r="E82" s="127"/>
      <c r="F82" s="128">
        <f>SUM(F84:F91)</f>
        <v>299</v>
      </c>
      <c r="G82" s="129">
        <f aca="true" t="shared" si="10" ref="G82:V82">SUM(G84:G91)</f>
        <v>7627</v>
      </c>
      <c r="H82" s="215">
        <f t="shared" si="10"/>
        <v>119</v>
      </c>
      <c r="I82" s="129">
        <f t="shared" si="10"/>
        <v>231</v>
      </c>
      <c r="J82" s="215">
        <f t="shared" si="10"/>
        <v>44</v>
      </c>
      <c r="K82" s="129">
        <f t="shared" si="10"/>
        <v>308</v>
      </c>
      <c r="L82" s="215">
        <f t="shared" si="10"/>
        <v>48</v>
      </c>
      <c r="M82" s="129">
        <f t="shared" si="10"/>
        <v>668</v>
      </c>
      <c r="N82" s="215">
        <f t="shared" si="10"/>
        <v>24</v>
      </c>
      <c r="O82" s="129">
        <f t="shared" si="10"/>
        <v>564</v>
      </c>
      <c r="P82" s="215">
        <f t="shared" si="10"/>
        <v>26</v>
      </c>
      <c r="Q82" s="129">
        <f t="shared" si="10"/>
        <v>996</v>
      </c>
      <c r="R82" s="215">
        <f t="shared" si="10"/>
        <v>22</v>
      </c>
      <c r="S82" s="129">
        <f t="shared" si="10"/>
        <v>1484</v>
      </c>
      <c r="T82" s="215">
        <f t="shared" si="10"/>
        <v>16</v>
      </c>
      <c r="U82" s="129">
        <f t="shared" si="10"/>
        <v>3376</v>
      </c>
      <c r="V82" s="129">
        <f t="shared" si="10"/>
        <v>0</v>
      </c>
      <c r="W82" s="88" t="s">
        <v>549</v>
      </c>
      <c r="X82" s="130"/>
    </row>
    <row r="83" spans="1:24" ht="12" customHeight="1">
      <c r="A83" s="80"/>
      <c r="B83" s="82"/>
      <c r="C83" s="50"/>
      <c r="D83" s="83"/>
      <c r="F83" s="122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7" t="s">
        <v>652</v>
      </c>
      <c r="X83" s="107"/>
    </row>
    <row r="84" spans="1:24" ht="12" customHeight="1">
      <c r="A84" s="53"/>
      <c r="B84" s="54" t="s">
        <v>725</v>
      </c>
      <c r="C84" s="73" t="s">
        <v>1087</v>
      </c>
      <c r="D84" s="51"/>
      <c r="E84" s="116"/>
      <c r="F84" s="237">
        <f>+H84+J84+L84+N84+P84+R84+T84+V84</f>
        <v>11</v>
      </c>
      <c r="G84" s="238">
        <f>+I84+K84+M84+O84+Q84+S84+U84</f>
        <v>810</v>
      </c>
      <c r="H84" s="280">
        <v>2</v>
      </c>
      <c r="I84" s="280">
        <v>7</v>
      </c>
      <c r="J84" s="280">
        <v>1</v>
      </c>
      <c r="K84" s="280">
        <v>5</v>
      </c>
      <c r="L84" s="283">
        <v>0</v>
      </c>
      <c r="M84" s="283">
        <v>0</v>
      </c>
      <c r="N84" s="281">
        <v>1</v>
      </c>
      <c r="O84" s="282">
        <v>20</v>
      </c>
      <c r="P84" s="282">
        <v>2</v>
      </c>
      <c r="Q84" s="282">
        <v>73</v>
      </c>
      <c r="R84" s="282">
        <v>2</v>
      </c>
      <c r="S84" s="282">
        <v>159</v>
      </c>
      <c r="T84" s="282">
        <v>3</v>
      </c>
      <c r="U84" s="282">
        <v>546</v>
      </c>
      <c r="V84" s="239">
        <v>0</v>
      </c>
      <c r="W84" s="284">
        <v>42</v>
      </c>
      <c r="X84" s="107"/>
    </row>
    <row r="85" spans="1:24" ht="12" customHeight="1">
      <c r="A85" s="53"/>
      <c r="B85" s="54" t="s">
        <v>726</v>
      </c>
      <c r="C85" s="73" t="s">
        <v>1088</v>
      </c>
      <c r="D85" s="51"/>
      <c r="E85" s="116"/>
      <c r="F85" s="237">
        <f>+H85+J85+L85+N85+P85+R85+T85+V85</f>
        <v>89</v>
      </c>
      <c r="G85" s="238">
        <f>+I85+K85+M85+O85+Q85+S85+U85</f>
        <v>2864</v>
      </c>
      <c r="H85" s="280">
        <v>61</v>
      </c>
      <c r="I85" s="280">
        <v>82</v>
      </c>
      <c r="J85" s="280">
        <v>1</v>
      </c>
      <c r="K85" s="280">
        <v>6</v>
      </c>
      <c r="L85" s="280">
        <v>4</v>
      </c>
      <c r="M85" s="280">
        <v>52</v>
      </c>
      <c r="N85" s="281">
        <v>2</v>
      </c>
      <c r="O85" s="282">
        <v>55</v>
      </c>
      <c r="P85" s="282">
        <v>5</v>
      </c>
      <c r="Q85" s="282">
        <v>191</v>
      </c>
      <c r="R85" s="282">
        <v>8</v>
      </c>
      <c r="S85" s="282">
        <v>513</v>
      </c>
      <c r="T85" s="282">
        <v>8</v>
      </c>
      <c r="U85" s="282">
        <v>1965</v>
      </c>
      <c r="V85" s="239">
        <v>0</v>
      </c>
      <c r="W85" s="284">
        <v>43</v>
      </c>
      <c r="X85" s="107"/>
    </row>
    <row r="86" spans="1:24" ht="12" customHeight="1">
      <c r="A86" s="53"/>
      <c r="B86" s="54" t="s">
        <v>727</v>
      </c>
      <c r="C86" s="73" t="s">
        <v>1089</v>
      </c>
      <c r="D86" s="51"/>
      <c r="E86" s="116"/>
      <c r="F86" s="237">
        <f>+H86+J86+L86+N86+P86+R86+T86+V86</f>
        <v>120</v>
      </c>
      <c r="G86" s="238">
        <f>+I86+K86+M86+O86+Q86+S86+U86</f>
        <v>2557</v>
      </c>
      <c r="H86" s="280">
        <v>30</v>
      </c>
      <c r="I86" s="280">
        <v>69</v>
      </c>
      <c r="J86" s="280">
        <v>19</v>
      </c>
      <c r="K86" s="280">
        <v>142</v>
      </c>
      <c r="L86" s="280">
        <v>31</v>
      </c>
      <c r="M86" s="280">
        <v>435</v>
      </c>
      <c r="N86" s="281">
        <v>14</v>
      </c>
      <c r="O86" s="282">
        <v>321</v>
      </c>
      <c r="P86" s="282">
        <v>14</v>
      </c>
      <c r="Q86" s="282">
        <v>536</v>
      </c>
      <c r="R86" s="282">
        <v>8</v>
      </c>
      <c r="S86" s="282">
        <v>571</v>
      </c>
      <c r="T86" s="282">
        <v>4</v>
      </c>
      <c r="U86" s="282">
        <v>483</v>
      </c>
      <c r="V86" s="239">
        <v>0</v>
      </c>
      <c r="W86" s="284">
        <v>44</v>
      </c>
      <c r="X86" s="107"/>
    </row>
    <row r="87" spans="1:24" ht="12" customHeight="1">
      <c r="A87" s="53"/>
      <c r="B87" s="54" t="s">
        <v>728</v>
      </c>
      <c r="C87" s="73" t="s">
        <v>1090</v>
      </c>
      <c r="D87" s="51"/>
      <c r="E87" s="116"/>
      <c r="F87" s="237">
        <f>+H87+J87+L87+N87+P87+R87+T87+V87</f>
        <v>13</v>
      </c>
      <c r="G87" s="238">
        <f>+I87+K87+M87+O87+Q87+S87+U87</f>
        <v>646</v>
      </c>
      <c r="H87" s="283">
        <v>0</v>
      </c>
      <c r="I87" s="283">
        <v>0</v>
      </c>
      <c r="J87" s="280">
        <v>3</v>
      </c>
      <c r="K87" s="280">
        <v>18</v>
      </c>
      <c r="L87" s="280">
        <v>5</v>
      </c>
      <c r="M87" s="280">
        <v>71</v>
      </c>
      <c r="N87" s="281">
        <v>2</v>
      </c>
      <c r="O87" s="282">
        <v>49</v>
      </c>
      <c r="P87" s="282">
        <v>0</v>
      </c>
      <c r="Q87" s="282">
        <v>0</v>
      </c>
      <c r="R87" s="282">
        <v>2</v>
      </c>
      <c r="S87" s="282">
        <v>126</v>
      </c>
      <c r="T87" s="282">
        <v>1</v>
      </c>
      <c r="U87" s="282">
        <v>382</v>
      </c>
      <c r="V87" s="239">
        <v>0</v>
      </c>
      <c r="W87" s="284">
        <v>45</v>
      </c>
      <c r="X87" s="107"/>
    </row>
    <row r="88" spans="1:24" ht="12" customHeight="1">
      <c r="A88" s="53"/>
      <c r="B88" s="54" t="s">
        <v>729</v>
      </c>
      <c r="C88" s="73" t="s">
        <v>1091</v>
      </c>
      <c r="D88" s="51"/>
      <c r="E88" s="116"/>
      <c r="F88" s="237">
        <f>+H88+J88+L88+N88+P88+R88+T88+V88</f>
        <v>12</v>
      </c>
      <c r="G88" s="238">
        <f>+I88+K88+M88+O88+Q88+S88+U88</f>
        <v>145</v>
      </c>
      <c r="H88" s="280">
        <v>6</v>
      </c>
      <c r="I88" s="280">
        <v>17</v>
      </c>
      <c r="J88" s="280">
        <v>4</v>
      </c>
      <c r="K88" s="280">
        <v>22</v>
      </c>
      <c r="L88" s="283">
        <v>0</v>
      </c>
      <c r="M88" s="283">
        <v>0</v>
      </c>
      <c r="N88" s="281">
        <v>0</v>
      </c>
      <c r="O88" s="282">
        <v>0</v>
      </c>
      <c r="P88" s="282">
        <v>1</v>
      </c>
      <c r="Q88" s="282">
        <v>42</v>
      </c>
      <c r="R88" s="282">
        <v>1</v>
      </c>
      <c r="S88" s="282">
        <v>64</v>
      </c>
      <c r="T88" s="282">
        <v>0</v>
      </c>
      <c r="U88" s="282">
        <v>0</v>
      </c>
      <c r="V88" s="239">
        <v>0</v>
      </c>
      <c r="W88" s="284">
        <v>46</v>
      </c>
      <c r="X88" s="107"/>
    </row>
    <row r="89" spans="1:24" ht="12" customHeight="1">
      <c r="A89" s="53"/>
      <c r="B89" s="54"/>
      <c r="C89" s="73"/>
      <c r="D89" s="51"/>
      <c r="E89" s="117"/>
      <c r="F89" s="237"/>
      <c r="G89" s="239"/>
      <c r="H89" s="280"/>
      <c r="I89" s="280"/>
      <c r="J89" s="280"/>
      <c r="K89" s="280"/>
      <c r="L89" s="283"/>
      <c r="M89" s="283"/>
      <c r="N89" s="281"/>
      <c r="O89" s="282"/>
      <c r="P89" s="282"/>
      <c r="Q89" s="282"/>
      <c r="R89" s="282"/>
      <c r="S89" s="282"/>
      <c r="T89" s="282"/>
      <c r="U89" s="282"/>
      <c r="V89" s="239"/>
      <c r="W89" s="284"/>
      <c r="X89" s="107"/>
    </row>
    <row r="90" spans="1:24" ht="12" customHeight="1">
      <c r="A90" s="53"/>
      <c r="B90" s="54" t="s">
        <v>730</v>
      </c>
      <c r="C90" s="73" t="s">
        <v>1092</v>
      </c>
      <c r="D90" s="51"/>
      <c r="E90" s="116"/>
      <c r="F90" s="237">
        <f>+H90+J90+L90+N90+P90+R90+T90+V90</f>
        <v>21</v>
      </c>
      <c r="G90" s="238">
        <f>+I90+K90+M90+O90+Q90+S90+U90</f>
        <v>158</v>
      </c>
      <c r="H90" s="280">
        <v>9</v>
      </c>
      <c r="I90" s="280">
        <v>27</v>
      </c>
      <c r="J90" s="280">
        <v>8</v>
      </c>
      <c r="K90" s="280">
        <v>61</v>
      </c>
      <c r="L90" s="280">
        <v>2</v>
      </c>
      <c r="M90" s="280">
        <v>24</v>
      </c>
      <c r="N90" s="281">
        <v>2</v>
      </c>
      <c r="O90" s="282">
        <v>46</v>
      </c>
      <c r="P90" s="282">
        <v>0</v>
      </c>
      <c r="Q90" s="282">
        <v>0</v>
      </c>
      <c r="R90" s="282">
        <v>0</v>
      </c>
      <c r="S90" s="282">
        <v>0</v>
      </c>
      <c r="T90" s="282">
        <v>0</v>
      </c>
      <c r="U90" s="282">
        <v>0</v>
      </c>
      <c r="V90" s="239">
        <v>0</v>
      </c>
      <c r="W90" s="284">
        <v>47</v>
      </c>
      <c r="X90" s="107"/>
    </row>
    <row r="91" spans="1:24" ht="12" customHeight="1">
      <c r="A91" s="53"/>
      <c r="B91" s="54" t="s">
        <v>731</v>
      </c>
      <c r="C91" s="516" t="s">
        <v>1093</v>
      </c>
      <c r="D91" s="539"/>
      <c r="E91" s="116"/>
      <c r="F91" s="237">
        <f>+H91+J91+L91+N91+P91+R91+T91+V91</f>
        <v>33</v>
      </c>
      <c r="G91" s="238">
        <f>+I91+K91+M91+O91+Q91+S91+U91</f>
        <v>447</v>
      </c>
      <c r="H91" s="280">
        <v>11</v>
      </c>
      <c r="I91" s="280">
        <v>29</v>
      </c>
      <c r="J91" s="280">
        <v>8</v>
      </c>
      <c r="K91" s="280">
        <v>54</v>
      </c>
      <c r="L91" s="280">
        <v>6</v>
      </c>
      <c r="M91" s="280">
        <v>86</v>
      </c>
      <c r="N91" s="281">
        <v>3</v>
      </c>
      <c r="O91" s="282">
        <v>73</v>
      </c>
      <c r="P91" s="282">
        <v>4</v>
      </c>
      <c r="Q91" s="282">
        <v>154</v>
      </c>
      <c r="R91" s="282">
        <v>1</v>
      </c>
      <c r="S91" s="282">
        <v>51</v>
      </c>
      <c r="T91" s="282">
        <v>0</v>
      </c>
      <c r="U91" s="282">
        <v>0</v>
      </c>
      <c r="V91" s="239">
        <v>0</v>
      </c>
      <c r="W91" s="284">
        <v>48</v>
      </c>
      <c r="X91" s="107"/>
    </row>
    <row r="92" spans="1:24" ht="12" customHeight="1">
      <c r="A92" s="112"/>
      <c r="B92" s="54"/>
      <c r="C92" s="73"/>
      <c r="D92" s="51"/>
      <c r="E92" s="116"/>
      <c r="F92" s="122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X92" s="107"/>
    </row>
    <row r="93" spans="1:24" s="131" customFormat="1" ht="12" customHeight="1">
      <c r="A93" s="80" t="s">
        <v>566</v>
      </c>
      <c r="B93" s="538" t="s">
        <v>1155</v>
      </c>
      <c r="C93" s="539"/>
      <c r="D93" s="83"/>
      <c r="E93" s="127"/>
      <c r="F93" s="128">
        <f>SUM(F95:F108)</f>
        <v>4224</v>
      </c>
      <c r="G93" s="129">
        <f>SUM(G95:G108)</f>
        <v>28259</v>
      </c>
      <c r="H93" s="215">
        <f>SUM(H95:H108)</f>
        <v>2738</v>
      </c>
      <c r="I93" s="129">
        <f>SUM(I95:I108)</f>
        <v>6191</v>
      </c>
      <c r="J93" s="215">
        <f aca="true" t="shared" si="11" ref="J93:V93">SUM(J95:J108)</f>
        <v>784</v>
      </c>
      <c r="K93" s="129">
        <f t="shared" si="11"/>
        <v>5064</v>
      </c>
      <c r="L93" s="215">
        <f t="shared" si="11"/>
        <v>444</v>
      </c>
      <c r="M93" s="129">
        <f t="shared" si="11"/>
        <v>5931</v>
      </c>
      <c r="N93" s="215">
        <f t="shared" si="11"/>
        <v>108</v>
      </c>
      <c r="O93" s="129">
        <f t="shared" si="11"/>
        <v>2513</v>
      </c>
      <c r="P93" s="215">
        <f t="shared" si="11"/>
        <v>91</v>
      </c>
      <c r="Q93" s="129">
        <f t="shared" si="11"/>
        <v>3454</v>
      </c>
      <c r="R93" s="215">
        <f t="shared" si="11"/>
        <v>43</v>
      </c>
      <c r="S93" s="129">
        <f t="shared" si="11"/>
        <v>2858</v>
      </c>
      <c r="T93" s="215">
        <f t="shared" si="11"/>
        <v>14</v>
      </c>
      <c r="U93" s="129">
        <f t="shared" si="11"/>
        <v>2248</v>
      </c>
      <c r="V93" s="129">
        <f t="shared" si="11"/>
        <v>2</v>
      </c>
      <c r="W93" s="88" t="s">
        <v>563</v>
      </c>
      <c r="X93" s="130"/>
    </row>
    <row r="94" spans="1:24" ht="12" customHeight="1">
      <c r="A94" s="80"/>
      <c r="B94" s="82"/>
      <c r="C94" s="50"/>
      <c r="D94" s="83"/>
      <c r="E94" s="116"/>
      <c r="F94" s="122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X94" s="107"/>
    </row>
    <row r="95" spans="1:24" ht="12" customHeight="1">
      <c r="A95" s="80"/>
      <c r="B95" s="54" t="s">
        <v>132</v>
      </c>
      <c r="C95" s="142" t="s">
        <v>571</v>
      </c>
      <c r="D95" s="83"/>
      <c r="F95" s="237">
        <f>+H95+J95+L95+N95+P95+R95+T95+V95</f>
        <v>4</v>
      </c>
      <c r="G95" s="238">
        <f>+I95+K95+M95+O95+Q95+S95+U95</f>
        <v>53</v>
      </c>
      <c r="H95" s="280">
        <v>1</v>
      </c>
      <c r="I95" s="280">
        <v>2</v>
      </c>
      <c r="J95" s="280">
        <v>1</v>
      </c>
      <c r="K95" s="280">
        <v>5</v>
      </c>
      <c r="L95" s="280">
        <v>1</v>
      </c>
      <c r="M95" s="280">
        <v>12</v>
      </c>
      <c r="N95" s="281">
        <v>0</v>
      </c>
      <c r="O95" s="282">
        <v>0</v>
      </c>
      <c r="P95" s="282">
        <v>1</v>
      </c>
      <c r="Q95" s="282">
        <v>34</v>
      </c>
      <c r="R95" s="282">
        <v>0</v>
      </c>
      <c r="S95" s="282">
        <v>0</v>
      </c>
      <c r="T95" s="282">
        <v>0</v>
      </c>
      <c r="U95" s="282">
        <v>0</v>
      </c>
      <c r="V95" s="239">
        <v>0</v>
      </c>
      <c r="W95" s="284">
        <v>49</v>
      </c>
      <c r="X95" s="107"/>
    </row>
    <row r="96" spans="1:24" ht="12" customHeight="1">
      <c r="A96" s="53"/>
      <c r="B96" s="54" t="s">
        <v>572</v>
      </c>
      <c r="C96" s="73" t="s">
        <v>1096</v>
      </c>
      <c r="D96" s="51"/>
      <c r="F96" s="237">
        <f>+H96+J96+L96+N96+P96+R96+T96+V96</f>
        <v>34</v>
      </c>
      <c r="G96" s="238">
        <f>+I96+K96+M96+O96+Q96+S96+U96</f>
        <v>265</v>
      </c>
      <c r="H96" s="280">
        <v>21</v>
      </c>
      <c r="I96" s="280">
        <v>53</v>
      </c>
      <c r="J96" s="280">
        <v>8</v>
      </c>
      <c r="K96" s="280">
        <v>55</v>
      </c>
      <c r="L96" s="280">
        <v>1</v>
      </c>
      <c r="M96" s="280">
        <v>12</v>
      </c>
      <c r="N96" s="281">
        <v>2</v>
      </c>
      <c r="O96" s="282">
        <v>48</v>
      </c>
      <c r="P96" s="282">
        <v>1</v>
      </c>
      <c r="Q96" s="282">
        <v>46</v>
      </c>
      <c r="R96" s="282">
        <v>1</v>
      </c>
      <c r="S96" s="282">
        <v>51</v>
      </c>
      <c r="T96" s="282">
        <v>0</v>
      </c>
      <c r="U96" s="282">
        <v>0</v>
      </c>
      <c r="V96" s="239">
        <v>0</v>
      </c>
      <c r="W96" s="284">
        <v>50</v>
      </c>
      <c r="X96" s="107"/>
    </row>
    <row r="97" spans="1:24" ht="12" customHeight="1">
      <c r="A97" s="53"/>
      <c r="B97" s="54" t="s">
        <v>573</v>
      </c>
      <c r="C97" s="73" t="s">
        <v>1097</v>
      </c>
      <c r="D97" s="51"/>
      <c r="F97" s="237">
        <f>+H97+J97+L97+N97+P97+R97+T97+V97</f>
        <v>275</v>
      </c>
      <c r="G97" s="238">
        <f>+I97+K97+M97+O97+Q97+S97+U97</f>
        <v>2438</v>
      </c>
      <c r="H97" s="280">
        <v>131</v>
      </c>
      <c r="I97" s="280">
        <v>323</v>
      </c>
      <c r="J97" s="280">
        <v>71</v>
      </c>
      <c r="K97" s="280">
        <v>466</v>
      </c>
      <c r="L97" s="280">
        <v>42</v>
      </c>
      <c r="M97" s="280">
        <v>556</v>
      </c>
      <c r="N97" s="281">
        <v>16</v>
      </c>
      <c r="O97" s="282">
        <v>377</v>
      </c>
      <c r="P97" s="282">
        <v>11</v>
      </c>
      <c r="Q97" s="282">
        <v>406</v>
      </c>
      <c r="R97" s="282">
        <v>4</v>
      </c>
      <c r="S97" s="282">
        <v>310</v>
      </c>
      <c r="T97" s="282">
        <v>0</v>
      </c>
      <c r="U97" s="282">
        <v>0</v>
      </c>
      <c r="V97" s="239">
        <v>0</v>
      </c>
      <c r="W97" s="284">
        <v>51</v>
      </c>
      <c r="X97" s="107"/>
    </row>
    <row r="98" spans="1:24" ht="12" customHeight="1">
      <c r="A98" s="53"/>
      <c r="B98" s="54" t="s">
        <v>574</v>
      </c>
      <c r="C98" s="542" t="s">
        <v>1098</v>
      </c>
      <c r="D98" s="542"/>
      <c r="E98" s="116"/>
      <c r="F98" s="237">
        <f>+H98+J98+L98+N98+P98+R98+T98+V98</f>
        <v>185</v>
      </c>
      <c r="G98" s="238">
        <f>+I98+K98+M98+O98+Q98+S98+U98</f>
        <v>1263</v>
      </c>
      <c r="H98" s="280">
        <v>91</v>
      </c>
      <c r="I98" s="280">
        <v>244</v>
      </c>
      <c r="J98" s="280">
        <v>49</v>
      </c>
      <c r="K98" s="280">
        <v>312</v>
      </c>
      <c r="L98" s="280">
        <v>33</v>
      </c>
      <c r="M98" s="280">
        <v>416</v>
      </c>
      <c r="N98" s="281">
        <v>9</v>
      </c>
      <c r="O98" s="282">
        <v>197</v>
      </c>
      <c r="P98" s="282">
        <v>3</v>
      </c>
      <c r="Q98" s="282">
        <v>94</v>
      </c>
      <c r="R98" s="282">
        <v>0</v>
      </c>
      <c r="S98" s="282">
        <v>0</v>
      </c>
      <c r="T98" s="282">
        <v>0</v>
      </c>
      <c r="U98" s="282">
        <v>0</v>
      </c>
      <c r="V98" s="239">
        <v>0</v>
      </c>
      <c r="W98" s="284">
        <v>52</v>
      </c>
      <c r="X98" s="107"/>
    </row>
    <row r="99" spans="1:24" ht="12" customHeight="1">
      <c r="A99" s="53"/>
      <c r="B99" s="54" t="s">
        <v>575</v>
      </c>
      <c r="C99" s="73" t="s">
        <v>1099</v>
      </c>
      <c r="D99" s="51"/>
      <c r="E99" s="116"/>
      <c r="F99" s="237">
        <f>+H99+J99+L99+N99+P99+R99+T99+V99</f>
        <v>182</v>
      </c>
      <c r="G99" s="238">
        <f>+I99+K99+M99+O99+Q99+S99+U99</f>
        <v>1400</v>
      </c>
      <c r="H99" s="280">
        <v>83</v>
      </c>
      <c r="I99" s="280">
        <v>202</v>
      </c>
      <c r="J99" s="280">
        <v>55</v>
      </c>
      <c r="K99" s="280">
        <v>348</v>
      </c>
      <c r="L99" s="280">
        <v>32</v>
      </c>
      <c r="M99" s="280">
        <v>412</v>
      </c>
      <c r="N99" s="281">
        <v>7</v>
      </c>
      <c r="O99" s="282">
        <v>166</v>
      </c>
      <c r="P99" s="282">
        <v>3</v>
      </c>
      <c r="Q99" s="282">
        <v>123</v>
      </c>
      <c r="R99" s="282">
        <v>2</v>
      </c>
      <c r="S99" s="282">
        <v>149</v>
      </c>
      <c r="T99" s="282">
        <v>0</v>
      </c>
      <c r="U99" s="282">
        <v>0</v>
      </c>
      <c r="V99" s="239">
        <v>0</v>
      </c>
      <c r="W99" s="284">
        <v>53</v>
      </c>
      <c r="X99" s="107"/>
    </row>
    <row r="100" spans="1:24" s="131" customFormat="1" ht="12" customHeight="1">
      <c r="A100" s="53"/>
      <c r="B100" s="54"/>
      <c r="C100" s="73"/>
      <c r="D100" s="51"/>
      <c r="E100" s="127"/>
      <c r="F100" s="237"/>
      <c r="G100" s="239"/>
      <c r="H100" s="280"/>
      <c r="I100" s="280"/>
      <c r="J100" s="280"/>
      <c r="K100" s="280"/>
      <c r="L100" s="280"/>
      <c r="M100" s="280"/>
      <c r="N100" s="281"/>
      <c r="O100" s="282"/>
      <c r="P100" s="282"/>
      <c r="Q100" s="282"/>
      <c r="R100" s="282"/>
      <c r="S100" s="282"/>
      <c r="T100" s="282"/>
      <c r="U100" s="282"/>
      <c r="V100" s="239"/>
      <c r="W100" s="284"/>
      <c r="X100" s="130"/>
    </row>
    <row r="101" spans="1:24" ht="12" customHeight="1">
      <c r="A101" s="53"/>
      <c r="B101" s="54" t="s">
        <v>576</v>
      </c>
      <c r="C101" s="73" t="s">
        <v>1100</v>
      </c>
      <c r="D101" s="51"/>
      <c r="F101" s="237">
        <f>+H101+J101+L101+N101+P101+R101+T101+V101</f>
        <v>231</v>
      </c>
      <c r="G101" s="238">
        <f>+I101+K101+M101+O101+Q101+S101+U101</f>
        <v>1508</v>
      </c>
      <c r="H101" s="280">
        <v>147</v>
      </c>
      <c r="I101" s="280">
        <v>402</v>
      </c>
      <c r="J101" s="280">
        <v>45</v>
      </c>
      <c r="K101" s="280">
        <v>303</v>
      </c>
      <c r="L101" s="280">
        <v>26</v>
      </c>
      <c r="M101" s="280">
        <v>342</v>
      </c>
      <c r="N101" s="281">
        <v>4</v>
      </c>
      <c r="O101" s="282">
        <v>94</v>
      </c>
      <c r="P101" s="282">
        <v>7</v>
      </c>
      <c r="Q101" s="282">
        <v>261</v>
      </c>
      <c r="R101" s="282">
        <v>2</v>
      </c>
      <c r="S101" s="282">
        <v>106</v>
      </c>
      <c r="T101" s="282">
        <v>0</v>
      </c>
      <c r="U101" s="282">
        <v>0</v>
      </c>
      <c r="V101" s="239">
        <v>0</v>
      </c>
      <c r="W101" s="284">
        <v>54</v>
      </c>
      <c r="X101" s="107"/>
    </row>
    <row r="102" spans="1:24" ht="12" customHeight="1">
      <c r="A102" s="53"/>
      <c r="B102" s="54" t="s">
        <v>577</v>
      </c>
      <c r="C102" s="73" t="s">
        <v>1101</v>
      </c>
      <c r="D102" s="51"/>
      <c r="F102" s="237">
        <f>+H102+J102+L102+N102+P102+R102+T102+V102</f>
        <v>11</v>
      </c>
      <c r="G102" s="238">
        <f>+I102+K102+M102+O102+Q102+S102+U102</f>
        <v>1150</v>
      </c>
      <c r="H102" s="280">
        <v>3</v>
      </c>
      <c r="I102" s="280">
        <v>6</v>
      </c>
      <c r="J102" s="283">
        <v>0</v>
      </c>
      <c r="K102" s="283">
        <v>0</v>
      </c>
      <c r="L102" s="280">
        <v>1</v>
      </c>
      <c r="M102" s="280">
        <v>17</v>
      </c>
      <c r="N102" s="281">
        <v>1</v>
      </c>
      <c r="O102" s="282">
        <v>29</v>
      </c>
      <c r="P102" s="282">
        <v>1</v>
      </c>
      <c r="Q102" s="282">
        <v>38</v>
      </c>
      <c r="R102" s="282">
        <v>0</v>
      </c>
      <c r="S102" s="282">
        <v>0</v>
      </c>
      <c r="T102" s="282">
        <v>5</v>
      </c>
      <c r="U102" s="282">
        <v>1060</v>
      </c>
      <c r="V102" s="239">
        <v>0</v>
      </c>
      <c r="W102" s="284">
        <v>55</v>
      </c>
      <c r="X102" s="107"/>
    </row>
    <row r="103" spans="1:24" ht="12" customHeight="1">
      <c r="A103" s="53"/>
      <c r="B103" s="54" t="s">
        <v>578</v>
      </c>
      <c r="C103" s="511" t="s">
        <v>1102</v>
      </c>
      <c r="D103" s="511"/>
      <c r="F103" s="237">
        <f>+H103+J103+L103+N103+P103+R103+T103+V103</f>
        <v>373</v>
      </c>
      <c r="G103" s="238">
        <f>+I103+K103+M103+O103+Q103+S103+U103</f>
        <v>1227</v>
      </c>
      <c r="H103" s="280">
        <v>304</v>
      </c>
      <c r="I103" s="280">
        <v>625</v>
      </c>
      <c r="J103" s="280">
        <v>50</v>
      </c>
      <c r="K103" s="280">
        <v>310</v>
      </c>
      <c r="L103" s="280">
        <v>16</v>
      </c>
      <c r="M103" s="280">
        <v>205</v>
      </c>
      <c r="N103" s="281">
        <v>0</v>
      </c>
      <c r="O103" s="282">
        <v>0</v>
      </c>
      <c r="P103" s="282">
        <v>1</v>
      </c>
      <c r="Q103" s="282">
        <v>34</v>
      </c>
      <c r="R103" s="282">
        <v>1</v>
      </c>
      <c r="S103" s="282">
        <v>53</v>
      </c>
      <c r="T103" s="282">
        <v>0</v>
      </c>
      <c r="U103" s="282">
        <v>0</v>
      </c>
      <c r="V103" s="239">
        <v>1</v>
      </c>
      <c r="W103" s="284">
        <v>56</v>
      </c>
      <c r="X103" s="107"/>
    </row>
    <row r="104" spans="1:24" ht="12" customHeight="1">
      <c r="A104" s="53"/>
      <c r="B104" s="54" t="s">
        <v>579</v>
      </c>
      <c r="C104" s="73" t="s">
        <v>1103</v>
      </c>
      <c r="D104" s="51"/>
      <c r="F104" s="237">
        <f>+H104+J104+L104+N104+P104+R104+T104+V104</f>
        <v>1340</v>
      </c>
      <c r="G104" s="238">
        <f>+I104+K104+M104+O104+Q104+S104+U104</f>
        <v>9198</v>
      </c>
      <c r="H104" s="280">
        <v>903</v>
      </c>
      <c r="I104" s="280">
        <v>1962</v>
      </c>
      <c r="J104" s="280">
        <v>179</v>
      </c>
      <c r="K104" s="280">
        <v>1172</v>
      </c>
      <c r="L104" s="280">
        <v>166</v>
      </c>
      <c r="M104" s="280">
        <v>2262</v>
      </c>
      <c r="N104" s="281">
        <v>43</v>
      </c>
      <c r="O104" s="282">
        <v>1010</v>
      </c>
      <c r="P104" s="282">
        <v>28</v>
      </c>
      <c r="Q104" s="282">
        <v>1087</v>
      </c>
      <c r="R104" s="282">
        <v>14</v>
      </c>
      <c r="S104" s="282">
        <v>918</v>
      </c>
      <c r="T104" s="282">
        <v>6</v>
      </c>
      <c r="U104" s="282">
        <v>787</v>
      </c>
      <c r="V104" s="239">
        <v>1</v>
      </c>
      <c r="W104" s="284">
        <v>57</v>
      </c>
      <c r="X104" s="107"/>
    </row>
    <row r="105" spans="1:24" ht="12" customHeight="1">
      <c r="A105" s="53"/>
      <c r="B105" s="54" t="s">
        <v>580</v>
      </c>
      <c r="C105" s="73" t="s">
        <v>1104</v>
      </c>
      <c r="D105" s="51"/>
      <c r="F105" s="237">
        <f>+H105+J105+L105+N105+P105+R105+T105+V105</f>
        <v>216</v>
      </c>
      <c r="G105" s="238">
        <f>+I105+K105+M105+O105+Q105+S105+U105</f>
        <v>1693</v>
      </c>
      <c r="H105" s="280">
        <v>132</v>
      </c>
      <c r="I105" s="280">
        <v>281</v>
      </c>
      <c r="J105" s="280">
        <v>35</v>
      </c>
      <c r="K105" s="280">
        <v>224</v>
      </c>
      <c r="L105" s="280">
        <v>27</v>
      </c>
      <c r="M105" s="280">
        <v>419</v>
      </c>
      <c r="N105" s="281">
        <v>8</v>
      </c>
      <c r="O105" s="282">
        <v>181</v>
      </c>
      <c r="P105" s="282">
        <v>10</v>
      </c>
      <c r="Q105" s="282">
        <v>358</v>
      </c>
      <c r="R105" s="282">
        <v>4</v>
      </c>
      <c r="S105" s="282">
        <v>230</v>
      </c>
      <c r="T105" s="282">
        <v>0</v>
      </c>
      <c r="U105" s="282">
        <v>0</v>
      </c>
      <c r="V105" s="239">
        <v>0</v>
      </c>
      <c r="W105" s="284">
        <v>58</v>
      </c>
      <c r="X105" s="107"/>
    </row>
    <row r="106" spans="1:24" ht="12" customHeight="1">
      <c r="A106" s="53"/>
      <c r="B106" s="54"/>
      <c r="C106" s="73"/>
      <c r="D106" s="51"/>
      <c r="F106" s="237"/>
      <c r="G106" s="238"/>
      <c r="H106" s="280"/>
      <c r="I106" s="280"/>
      <c r="J106" s="280"/>
      <c r="K106" s="280"/>
      <c r="L106" s="280"/>
      <c r="M106" s="280"/>
      <c r="N106" s="281"/>
      <c r="O106" s="282"/>
      <c r="P106" s="282"/>
      <c r="Q106" s="282"/>
      <c r="R106" s="282"/>
      <c r="S106" s="282"/>
      <c r="T106" s="282"/>
      <c r="U106" s="282"/>
      <c r="V106" s="239"/>
      <c r="W106" s="284"/>
      <c r="X106" s="107"/>
    </row>
    <row r="107" spans="1:24" ht="12" customHeight="1">
      <c r="A107" s="53"/>
      <c r="B107" s="54" t="s">
        <v>582</v>
      </c>
      <c r="C107" s="540" t="s">
        <v>581</v>
      </c>
      <c r="D107" s="541"/>
      <c r="F107" s="237">
        <f>+H107+J107+L107+N107+P107+R107+T107+V107</f>
        <v>257</v>
      </c>
      <c r="G107" s="238">
        <f>+I107+K107+M107+O107+Q107+S107+U107</f>
        <v>1242</v>
      </c>
      <c r="H107" s="280">
        <v>195</v>
      </c>
      <c r="I107" s="280">
        <v>414</v>
      </c>
      <c r="J107" s="280">
        <v>33</v>
      </c>
      <c r="K107" s="280">
        <v>217</v>
      </c>
      <c r="L107" s="280">
        <v>20</v>
      </c>
      <c r="M107" s="280">
        <v>260</v>
      </c>
      <c r="N107" s="281">
        <v>4</v>
      </c>
      <c r="O107" s="282">
        <v>96</v>
      </c>
      <c r="P107" s="282">
        <v>3</v>
      </c>
      <c r="Q107" s="282">
        <v>125</v>
      </c>
      <c r="R107" s="282">
        <v>2</v>
      </c>
      <c r="S107" s="282">
        <v>130</v>
      </c>
      <c r="T107" s="282">
        <v>0</v>
      </c>
      <c r="U107" s="282">
        <v>0</v>
      </c>
      <c r="V107" s="239">
        <v>0</v>
      </c>
      <c r="W107" s="284">
        <v>59</v>
      </c>
      <c r="X107" s="107"/>
    </row>
    <row r="108" spans="1:24" ht="12" customHeight="1">
      <c r="A108" s="53"/>
      <c r="B108" s="54" t="s">
        <v>583</v>
      </c>
      <c r="C108" s="73" t="s">
        <v>1105</v>
      </c>
      <c r="D108" s="51"/>
      <c r="E108" s="116"/>
      <c r="F108" s="237">
        <f>+H108+J108+L108+N108+P108+R108+T108+V108</f>
        <v>1116</v>
      </c>
      <c r="G108" s="238">
        <f>+I108+K108+M108+O108+Q108+S108+U108</f>
        <v>6822</v>
      </c>
      <c r="H108" s="280">
        <v>727</v>
      </c>
      <c r="I108" s="280">
        <v>1677</v>
      </c>
      <c r="J108" s="280">
        <v>258</v>
      </c>
      <c r="K108" s="280">
        <v>1652</v>
      </c>
      <c r="L108" s="280">
        <v>79</v>
      </c>
      <c r="M108" s="280">
        <v>1018</v>
      </c>
      <c r="N108" s="281">
        <v>14</v>
      </c>
      <c r="O108" s="282">
        <v>315</v>
      </c>
      <c r="P108" s="282">
        <v>22</v>
      </c>
      <c r="Q108" s="282">
        <v>848</v>
      </c>
      <c r="R108" s="282">
        <v>13</v>
      </c>
      <c r="S108" s="282">
        <v>911</v>
      </c>
      <c r="T108" s="282">
        <v>3</v>
      </c>
      <c r="U108" s="282">
        <v>401</v>
      </c>
      <c r="V108" s="239">
        <v>0</v>
      </c>
      <c r="W108" s="284">
        <v>60</v>
      </c>
      <c r="X108" s="107"/>
    </row>
    <row r="109" spans="1:24" ht="12" customHeight="1">
      <c r="A109" s="112"/>
      <c r="B109" s="54"/>
      <c r="C109" s="73"/>
      <c r="D109" s="51"/>
      <c r="F109" s="122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X109" s="107"/>
    </row>
    <row r="110" spans="1:24" s="131" customFormat="1" ht="12" customHeight="1">
      <c r="A110" s="80" t="s">
        <v>633</v>
      </c>
      <c r="B110" s="538" t="s">
        <v>1106</v>
      </c>
      <c r="C110" s="539"/>
      <c r="D110" s="83"/>
      <c r="E110" s="127"/>
      <c r="F110" s="128">
        <f aca="true" t="shared" si="12" ref="F110:V110">SUM(F112:F119)</f>
        <v>324</v>
      </c>
      <c r="G110" s="129">
        <f t="shared" si="12"/>
        <v>3287</v>
      </c>
      <c r="H110" s="215">
        <f t="shared" si="12"/>
        <v>152</v>
      </c>
      <c r="I110" s="129">
        <f t="shared" si="12"/>
        <v>352</v>
      </c>
      <c r="J110" s="215">
        <f t="shared" si="12"/>
        <v>68</v>
      </c>
      <c r="K110" s="129">
        <f t="shared" si="12"/>
        <v>457</v>
      </c>
      <c r="L110" s="215">
        <f t="shared" si="12"/>
        <v>57</v>
      </c>
      <c r="M110" s="129">
        <f t="shared" si="12"/>
        <v>801</v>
      </c>
      <c r="N110" s="215">
        <f t="shared" si="12"/>
        <v>19</v>
      </c>
      <c r="O110" s="129">
        <f t="shared" si="12"/>
        <v>471</v>
      </c>
      <c r="P110" s="215">
        <f t="shared" si="12"/>
        <v>22</v>
      </c>
      <c r="Q110" s="129">
        <f t="shared" si="12"/>
        <v>798</v>
      </c>
      <c r="R110" s="215">
        <f t="shared" si="12"/>
        <v>5</v>
      </c>
      <c r="S110" s="129">
        <f t="shared" si="12"/>
        <v>306</v>
      </c>
      <c r="T110" s="215">
        <f t="shared" si="12"/>
        <v>1</v>
      </c>
      <c r="U110" s="129">
        <f t="shared" si="12"/>
        <v>102</v>
      </c>
      <c r="V110" s="129">
        <f t="shared" si="12"/>
        <v>0</v>
      </c>
      <c r="W110" s="88" t="s">
        <v>550</v>
      </c>
      <c r="X110" s="130"/>
    </row>
    <row r="111" spans="1:24" ht="12" customHeight="1">
      <c r="A111" s="80"/>
      <c r="B111" s="82"/>
      <c r="C111" s="50"/>
      <c r="D111" s="83"/>
      <c r="F111" s="122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X111" s="107"/>
    </row>
    <row r="112" spans="1:24" ht="12" customHeight="1">
      <c r="A112" s="53"/>
      <c r="B112" s="54" t="s">
        <v>584</v>
      </c>
      <c r="C112" s="73" t="s">
        <v>587</v>
      </c>
      <c r="D112" s="51"/>
      <c r="F112" s="237">
        <f>+H112+J112+L112+N112+P112+R112+T112+V112</f>
        <v>34</v>
      </c>
      <c r="G112" s="238">
        <f>+I112+K112+M112+O112+Q112+S112+U112</f>
        <v>719</v>
      </c>
      <c r="H112" s="280">
        <v>2</v>
      </c>
      <c r="I112" s="280">
        <v>4</v>
      </c>
      <c r="J112" s="280">
        <v>6</v>
      </c>
      <c r="K112" s="280">
        <v>43</v>
      </c>
      <c r="L112" s="280">
        <v>15</v>
      </c>
      <c r="M112" s="280">
        <v>218</v>
      </c>
      <c r="N112" s="281">
        <v>4</v>
      </c>
      <c r="O112" s="282">
        <v>104</v>
      </c>
      <c r="P112" s="282">
        <v>5</v>
      </c>
      <c r="Q112" s="282">
        <v>191</v>
      </c>
      <c r="R112" s="282">
        <v>1</v>
      </c>
      <c r="S112" s="282">
        <v>57</v>
      </c>
      <c r="T112" s="282">
        <v>1</v>
      </c>
      <c r="U112" s="282">
        <v>102</v>
      </c>
      <c r="V112" s="239">
        <v>0</v>
      </c>
      <c r="W112" s="284">
        <v>61</v>
      </c>
      <c r="X112" s="107"/>
    </row>
    <row r="113" spans="1:24" ht="12" customHeight="1">
      <c r="A113" s="53"/>
      <c r="B113" s="54" t="s">
        <v>585</v>
      </c>
      <c r="C113" s="73" t="s">
        <v>588</v>
      </c>
      <c r="D113" s="51"/>
      <c r="F113" s="237">
        <f>+H113+J113+L113+N113+P113+R113+T113+V113</f>
        <v>23</v>
      </c>
      <c r="G113" s="238">
        <f>+I113+K113+M113+O113+Q113+S113+U113</f>
        <v>278</v>
      </c>
      <c r="H113" s="280">
        <v>1</v>
      </c>
      <c r="I113" s="280">
        <v>4</v>
      </c>
      <c r="J113" s="280">
        <v>12</v>
      </c>
      <c r="K113" s="280">
        <v>93</v>
      </c>
      <c r="L113" s="280">
        <v>6</v>
      </c>
      <c r="M113" s="280">
        <v>77</v>
      </c>
      <c r="N113" s="281">
        <v>2</v>
      </c>
      <c r="O113" s="282">
        <v>40</v>
      </c>
      <c r="P113" s="282">
        <v>2</v>
      </c>
      <c r="Q113" s="282">
        <v>64</v>
      </c>
      <c r="R113" s="282">
        <v>0</v>
      </c>
      <c r="S113" s="282">
        <v>0</v>
      </c>
      <c r="T113" s="282">
        <v>0</v>
      </c>
      <c r="U113" s="282">
        <v>0</v>
      </c>
      <c r="V113" s="239">
        <v>0</v>
      </c>
      <c r="W113" s="284">
        <v>62</v>
      </c>
      <c r="X113" s="107"/>
    </row>
    <row r="114" spans="1:24" ht="12" customHeight="1">
      <c r="A114" s="53"/>
      <c r="B114" s="54" t="s">
        <v>586</v>
      </c>
      <c r="C114" s="543" t="s">
        <v>589</v>
      </c>
      <c r="D114" s="513"/>
      <c r="F114" s="237">
        <f>+H114+J114+L114+N114+P114+R114+T114+V114</f>
        <v>4</v>
      </c>
      <c r="G114" s="238">
        <f>+I114+K114+M114+O114+Q114+S114+U114</f>
        <v>50</v>
      </c>
      <c r="H114" s="280">
        <v>1</v>
      </c>
      <c r="I114" s="280">
        <v>3</v>
      </c>
      <c r="J114" s="280">
        <v>1</v>
      </c>
      <c r="K114" s="280">
        <v>7</v>
      </c>
      <c r="L114" s="280">
        <v>1</v>
      </c>
      <c r="M114" s="280">
        <v>19</v>
      </c>
      <c r="N114" s="281">
        <v>1</v>
      </c>
      <c r="O114" s="282">
        <v>21</v>
      </c>
      <c r="P114" s="282">
        <v>0</v>
      </c>
      <c r="Q114" s="282">
        <v>0</v>
      </c>
      <c r="R114" s="282">
        <v>0</v>
      </c>
      <c r="S114" s="282">
        <v>0</v>
      </c>
      <c r="T114" s="282">
        <v>0</v>
      </c>
      <c r="U114" s="282">
        <v>0</v>
      </c>
      <c r="V114" s="239">
        <v>0</v>
      </c>
      <c r="W114" s="284">
        <v>63</v>
      </c>
      <c r="X114" s="107"/>
    </row>
    <row r="115" spans="1:24" ht="12" customHeight="1">
      <c r="A115" s="53"/>
      <c r="B115" s="54" t="s">
        <v>590</v>
      </c>
      <c r="C115" s="543" t="s">
        <v>1107</v>
      </c>
      <c r="D115" s="513"/>
      <c r="F115" s="237">
        <f>+H115+J115+L115+N115+P115+R115+T115+V115</f>
        <v>68</v>
      </c>
      <c r="G115" s="238">
        <f>+I115+K115+M115+O115+Q115+S115+U115</f>
        <v>407</v>
      </c>
      <c r="H115" s="280">
        <v>41</v>
      </c>
      <c r="I115" s="280">
        <v>105</v>
      </c>
      <c r="J115" s="280">
        <v>19</v>
      </c>
      <c r="K115" s="280">
        <v>114</v>
      </c>
      <c r="L115" s="280">
        <v>5</v>
      </c>
      <c r="M115" s="280">
        <v>62</v>
      </c>
      <c r="N115" s="281">
        <v>0</v>
      </c>
      <c r="O115" s="282">
        <v>0</v>
      </c>
      <c r="P115" s="282">
        <v>3</v>
      </c>
      <c r="Q115" s="282">
        <v>126</v>
      </c>
      <c r="R115" s="282">
        <v>0</v>
      </c>
      <c r="S115" s="282">
        <v>0</v>
      </c>
      <c r="T115" s="282">
        <v>0</v>
      </c>
      <c r="U115" s="282">
        <v>0</v>
      </c>
      <c r="V115" s="239">
        <v>0</v>
      </c>
      <c r="W115" s="284">
        <v>64</v>
      </c>
      <c r="X115" s="107"/>
    </row>
    <row r="116" spans="1:24" ht="12" customHeight="1">
      <c r="A116" s="53"/>
      <c r="B116" s="54" t="s">
        <v>591</v>
      </c>
      <c r="C116" s="73" t="s">
        <v>1109</v>
      </c>
      <c r="D116" s="244"/>
      <c r="F116" s="237">
        <f>+H116+J116+L116+N116+P116+R116+T116+V116</f>
        <v>3</v>
      </c>
      <c r="G116" s="238">
        <f>+I116+K116+M116+O116+Q116+S116+U116</f>
        <v>85</v>
      </c>
      <c r="H116" s="283">
        <v>0</v>
      </c>
      <c r="I116" s="283">
        <v>0</v>
      </c>
      <c r="J116" s="280">
        <v>1</v>
      </c>
      <c r="K116" s="280">
        <v>9</v>
      </c>
      <c r="L116" s="280">
        <v>1</v>
      </c>
      <c r="M116" s="280">
        <v>13</v>
      </c>
      <c r="N116" s="281">
        <v>0</v>
      </c>
      <c r="O116" s="282">
        <v>0</v>
      </c>
      <c r="P116" s="282">
        <v>0</v>
      </c>
      <c r="Q116" s="282">
        <v>0</v>
      </c>
      <c r="R116" s="282">
        <v>1</v>
      </c>
      <c r="S116" s="282">
        <v>63</v>
      </c>
      <c r="T116" s="282">
        <v>0</v>
      </c>
      <c r="U116" s="282">
        <v>0</v>
      </c>
      <c r="V116" s="239">
        <v>0</v>
      </c>
      <c r="W116" s="284">
        <v>65</v>
      </c>
      <c r="X116" s="107"/>
    </row>
    <row r="117" spans="1:24" ht="12" customHeight="1">
      <c r="A117" s="53"/>
      <c r="B117" s="54"/>
      <c r="C117" s="73"/>
      <c r="D117" s="17"/>
      <c r="F117" s="237"/>
      <c r="G117" s="238"/>
      <c r="H117" s="283"/>
      <c r="I117" s="283"/>
      <c r="J117" s="280"/>
      <c r="K117" s="280"/>
      <c r="L117" s="280"/>
      <c r="M117" s="280"/>
      <c r="N117" s="281"/>
      <c r="O117" s="282"/>
      <c r="P117" s="282"/>
      <c r="Q117" s="282"/>
      <c r="R117" s="282"/>
      <c r="S117" s="282"/>
      <c r="T117" s="282"/>
      <c r="U117" s="282"/>
      <c r="V117" s="239"/>
      <c r="W117" s="284"/>
      <c r="X117" s="107"/>
    </row>
    <row r="118" spans="1:24" ht="12" customHeight="1">
      <c r="A118" s="53"/>
      <c r="B118" s="54" t="s">
        <v>592</v>
      </c>
      <c r="C118" s="516" t="s">
        <v>1108</v>
      </c>
      <c r="D118" s="539"/>
      <c r="F118" s="237">
        <f>+H118+J118+L118+N118+P118+R118+T118+V118</f>
        <v>1</v>
      </c>
      <c r="G118" s="238">
        <f>+I118+K118+M118+O118+Q118+S118+U118</f>
        <v>11</v>
      </c>
      <c r="H118" s="283">
        <v>0</v>
      </c>
      <c r="I118" s="283">
        <v>0</v>
      </c>
      <c r="J118" s="283">
        <v>0</v>
      </c>
      <c r="K118" s="283">
        <v>0</v>
      </c>
      <c r="L118" s="280">
        <v>1</v>
      </c>
      <c r="M118" s="280">
        <v>11</v>
      </c>
      <c r="N118" s="281">
        <v>0</v>
      </c>
      <c r="O118" s="282">
        <v>0</v>
      </c>
      <c r="P118" s="282">
        <v>0</v>
      </c>
      <c r="Q118" s="282">
        <v>0</v>
      </c>
      <c r="R118" s="282">
        <v>0</v>
      </c>
      <c r="S118" s="282">
        <v>0</v>
      </c>
      <c r="T118" s="282">
        <v>0</v>
      </c>
      <c r="U118" s="282">
        <v>0</v>
      </c>
      <c r="V118" s="239">
        <v>0</v>
      </c>
      <c r="W118" s="284">
        <v>66</v>
      </c>
      <c r="X118" s="107"/>
    </row>
    <row r="119" spans="1:24" ht="12" customHeight="1">
      <c r="A119" s="53"/>
      <c r="B119" s="54" t="s">
        <v>593</v>
      </c>
      <c r="C119" s="543" t="s">
        <v>1110</v>
      </c>
      <c r="D119" s="513"/>
      <c r="F119" s="237">
        <f>+H119+J119+L119+N119+P119+R119+T119+V119</f>
        <v>191</v>
      </c>
      <c r="G119" s="238">
        <f>+I119+K119+M119+O119+Q119+S119+U119</f>
        <v>1737</v>
      </c>
      <c r="H119" s="280">
        <v>107</v>
      </c>
      <c r="I119" s="280">
        <v>236</v>
      </c>
      <c r="J119" s="280">
        <v>29</v>
      </c>
      <c r="K119" s="280">
        <v>191</v>
      </c>
      <c r="L119" s="280">
        <v>28</v>
      </c>
      <c r="M119" s="280">
        <v>401</v>
      </c>
      <c r="N119" s="281">
        <v>12</v>
      </c>
      <c r="O119" s="282">
        <v>306</v>
      </c>
      <c r="P119" s="282">
        <v>12</v>
      </c>
      <c r="Q119" s="282">
        <v>417</v>
      </c>
      <c r="R119" s="282">
        <v>3</v>
      </c>
      <c r="S119" s="282">
        <v>186</v>
      </c>
      <c r="T119" s="282">
        <v>0</v>
      </c>
      <c r="U119" s="282">
        <v>0</v>
      </c>
      <c r="V119" s="239">
        <v>0</v>
      </c>
      <c r="W119" s="284">
        <v>67</v>
      </c>
      <c r="X119" s="107"/>
    </row>
    <row r="120" spans="1:24" ht="12" customHeight="1">
      <c r="A120" s="112"/>
      <c r="B120" s="10"/>
      <c r="F120" s="122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X120" s="107"/>
    </row>
    <row r="121" spans="1:24" s="131" customFormat="1" ht="12" customHeight="1">
      <c r="A121" s="80" t="s">
        <v>596</v>
      </c>
      <c r="B121" s="538" t="s">
        <v>1111</v>
      </c>
      <c r="C121" s="539"/>
      <c r="D121" s="83"/>
      <c r="E121" s="127"/>
      <c r="F121" s="128">
        <f aca="true" t="shared" si="13" ref="F121:V121">SUM(F123:F124)</f>
        <v>868</v>
      </c>
      <c r="G121" s="215">
        <f t="shared" si="13"/>
        <v>1968</v>
      </c>
      <c r="H121" s="215">
        <f t="shared" si="13"/>
        <v>797</v>
      </c>
      <c r="I121" s="215">
        <f t="shared" si="13"/>
        <v>1227</v>
      </c>
      <c r="J121" s="215">
        <f t="shared" si="13"/>
        <v>54</v>
      </c>
      <c r="K121" s="215">
        <f t="shared" si="13"/>
        <v>335</v>
      </c>
      <c r="L121" s="215">
        <f t="shared" si="13"/>
        <v>11</v>
      </c>
      <c r="M121" s="215">
        <f t="shared" si="13"/>
        <v>139</v>
      </c>
      <c r="N121" s="215">
        <f t="shared" si="13"/>
        <v>3</v>
      </c>
      <c r="O121" s="215">
        <f t="shared" si="13"/>
        <v>72</v>
      </c>
      <c r="P121" s="215">
        <f t="shared" si="13"/>
        <v>2</v>
      </c>
      <c r="Q121" s="215">
        <f t="shared" si="13"/>
        <v>72</v>
      </c>
      <c r="R121" s="215">
        <f t="shared" si="13"/>
        <v>0</v>
      </c>
      <c r="S121" s="215">
        <f t="shared" si="13"/>
        <v>0</v>
      </c>
      <c r="T121" s="215">
        <f t="shared" si="13"/>
        <v>1</v>
      </c>
      <c r="U121" s="215">
        <f t="shared" si="13"/>
        <v>123</v>
      </c>
      <c r="V121" s="215">
        <f t="shared" si="13"/>
        <v>0</v>
      </c>
      <c r="W121" s="88" t="s">
        <v>551</v>
      </c>
      <c r="X121" s="130"/>
    </row>
    <row r="122" spans="1:24" ht="12" customHeight="1">
      <c r="A122" s="80"/>
      <c r="B122" s="82"/>
      <c r="C122" s="50"/>
      <c r="D122" s="83"/>
      <c r="E122" s="116"/>
      <c r="F122" s="122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X122" s="107"/>
    </row>
    <row r="123" spans="1:24" ht="12" customHeight="1">
      <c r="A123" s="53"/>
      <c r="B123" s="54" t="s">
        <v>594</v>
      </c>
      <c r="C123" s="73" t="s">
        <v>1112</v>
      </c>
      <c r="D123" s="51"/>
      <c r="E123" s="117"/>
      <c r="F123" s="237">
        <f>+H123+J123+L123+N123+P123+R123+T123+V123</f>
        <v>108</v>
      </c>
      <c r="G123" s="238">
        <f>+I123+K123+M123+O123+Q123+S123+U123</f>
        <v>438</v>
      </c>
      <c r="H123" s="280">
        <v>75</v>
      </c>
      <c r="I123" s="280">
        <v>188</v>
      </c>
      <c r="J123" s="280">
        <v>26</v>
      </c>
      <c r="K123" s="280">
        <v>166</v>
      </c>
      <c r="L123" s="280">
        <v>7</v>
      </c>
      <c r="M123" s="280">
        <v>84</v>
      </c>
      <c r="N123" s="281">
        <v>0</v>
      </c>
      <c r="O123" s="282">
        <v>0</v>
      </c>
      <c r="P123" s="282">
        <v>0</v>
      </c>
      <c r="Q123" s="282">
        <v>0</v>
      </c>
      <c r="R123" s="282">
        <v>0</v>
      </c>
      <c r="S123" s="282">
        <v>0</v>
      </c>
      <c r="T123" s="282">
        <v>0</v>
      </c>
      <c r="U123" s="282">
        <v>0</v>
      </c>
      <c r="V123" s="239">
        <v>0</v>
      </c>
      <c r="W123" s="284">
        <v>68</v>
      </c>
      <c r="X123" s="107"/>
    </row>
    <row r="124" spans="1:66" ht="12" customHeight="1">
      <c r="A124" s="53"/>
      <c r="B124" s="54" t="s">
        <v>595</v>
      </c>
      <c r="C124" s="73" t="s">
        <v>1113</v>
      </c>
      <c r="D124" s="51"/>
      <c r="E124" s="117"/>
      <c r="F124" s="237">
        <f>+H124+J124+L124+N124+P124+R124+T124+V124</f>
        <v>760</v>
      </c>
      <c r="G124" s="238">
        <f>+I124+K124+M124+O124+Q124+S124+U124</f>
        <v>1530</v>
      </c>
      <c r="H124" s="280">
        <v>722</v>
      </c>
      <c r="I124" s="280">
        <v>1039</v>
      </c>
      <c r="J124" s="280">
        <v>28</v>
      </c>
      <c r="K124" s="280">
        <v>169</v>
      </c>
      <c r="L124" s="280">
        <v>4</v>
      </c>
      <c r="M124" s="280">
        <v>55</v>
      </c>
      <c r="N124" s="281">
        <v>3</v>
      </c>
      <c r="O124" s="282">
        <v>72</v>
      </c>
      <c r="P124" s="282">
        <v>2</v>
      </c>
      <c r="Q124" s="282">
        <v>72</v>
      </c>
      <c r="R124" s="282">
        <v>0</v>
      </c>
      <c r="S124" s="282">
        <v>0</v>
      </c>
      <c r="T124" s="282">
        <v>1</v>
      </c>
      <c r="U124" s="282">
        <v>123</v>
      </c>
      <c r="V124" s="239">
        <v>0</v>
      </c>
      <c r="W124" s="284">
        <v>69</v>
      </c>
      <c r="X124" s="235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  <c r="BM124" s="242"/>
      <c r="BN124" s="242"/>
    </row>
    <row r="125" spans="1:66" s="120" customFormat="1" ht="12" customHeight="1">
      <c r="A125" s="10"/>
      <c r="B125" s="3"/>
      <c r="C125" s="103"/>
      <c r="D125" s="115"/>
      <c r="E125" s="116"/>
      <c r="F125" s="122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7"/>
      <c r="X125" s="235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</row>
    <row r="126" spans="1:23" ht="12" customHeight="1">
      <c r="A126" s="80" t="s">
        <v>636</v>
      </c>
      <c r="B126" s="538" t="s">
        <v>634</v>
      </c>
      <c r="C126" s="539"/>
      <c r="D126" s="51"/>
      <c r="F126" s="128">
        <f>SUM(F128:F130)</f>
        <v>2689</v>
      </c>
      <c r="G126" s="129">
        <f>SUM(G128:G130)</f>
        <v>14313</v>
      </c>
      <c r="H126" s="129">
        <f>SUM(H128:H130)</f>
        <v>1926</v>
      </c>
      <c r="I126" s="129">
        <f>SUM(I128:I130)</f>
        <v>4013</v>
      </c>
      <c r="J126" s="129">
        <f aca="true" t="shared" si="14" ref="J126:V126">SUM(J128:J130)</f>
        <v>492</v>
      </c>
      <c r="K126" s="129">
        <f t="shared" si="14"/>
        <v>3206</v>
      </c>
      <c r="L126" s="129">
        <f t="shared" si="14"/>
        <v>170</v>
      </c>
      <c r="M126" s="129">
        <f t="shared" si="14"/>
        <v>2288</v>
      </c>
      <c r="N126" s="129">
        <f t="shared" si="14"/>
        <v>50</v>
      </c>
      <c r="O126" s="129">
        <f t="shared" si="14"/>
        <v>1164</v>
      </c>
      <c r="P126" s="129">
        <f t="shared" si="14"/>
        <v>30</v>
      </c>
      <c r="Q126" s="129">
        <f t="shared" si="14"/>
        <v>1142</v>
      </c>
      <c r="R126" s="129">
        <f t="shared" si="14"/>
        <v>9</v>
      </c>
      <c r="S126" s="129">
        <f t="shared" si="14"/>
        <v>617</v>
      </c>
      <c r="T126" s="129">
        <f t="shared" si="14"/>
        <v>11</v>
      </c>
      <c r="U126" s="129">
        <f t="shared" si="14"/>
        <v>1883</v>
      </c>
      <c r="V126" s="129">
        <f t="shared" si="14"/>
        <v>1</v>
      </c>
      <c r="W126" s="88" t="s">
        <v>760</v>
      </c>
    </row>
    <row r="127" spans="1:23" ht="12" customHeight="1">
      <c r="A127" s="80"/>
      <c r="B127" s="82"/>
      <c r="C127" s="50"/>
      <c r="D127" s="51"/>
      <c r="W127" s="7" t="s">
        <v>184</v>
      </c>
    </row>
    <row r="128" spans="1:23" ht="12" customHeight="1">
      <c r="A128" s="53"/>
      <c r="B128" s="54" t="s">
        <v>597</v>
      </c>
      <c r="C128" s="73" t="s">
        <v>598</v>
      </c>
      <c r="D128" s="51"/>
      <c r="F128" s="237">
        <f>+H128+J128+L128+N128+P128+R128+T128+V128</f>
        <v>1115</v>
      </c>
      <c r="G128" s="238">
        <f>+I128+K128+M128+O128+Q128+S128+U128</f>
        <v>6122</v>
      </c>
      <c r="H128" s="280">
        <v>739</v>
      </c>
      <c r="I128" s="280">
        <v>1708</v>
      </c>
      <c r="J128" s="280">
        <v>247</v>
      </c>
      <c r="K128" s="280">
        <v>1639</v>
      </c>
      <c r="L128" s="280">
        <v>82</v>
      </c>
      <c r="M128" s="280">
        <v>1116</v>
      </c>
      <c r="N128" s="281">
        <v>31</v>
      </c>
      <c r="O128" s="282">
        <v>727</v>
      </c>
      <c r="P128" s="282">
        <v>12</v>
      </c>
      <c r="Q128" s="282">
        <v>483</v>
      </c>
      <c r="R128" s="282">
        <v>3</v>
      </c>
      <c r="S128" s="282">
        <v>181</v>
      </c>
      <c r="T128" s="282">
        <v>1</v>
      </c>
      <c r="U128" s="282">
        <v>268</v>
      </c>
      <c r="V128" s="240">
        <v>0</v>
      </c>
      <c r="W128" s="284">
        <v>70</v>
      </c>
    </row>
    <row r="129" spans="1:23" ht="12" customHeight="1">
      <c r="A129" s="53"/>
      <c r="B129" s="54" t="s">
        <v>599</v>
      </c>
      <c r="C129" s="73" t="s">
        <v>600</v>
      </c>
      <c r="D129" s="51"/>
      <c r="F129" s="237">
        <f>+H129+J129+L129+N129+P129+R129+T129+V129</f>
        <v>1334</v>
      </c>
      <c r="G129" s="238">
        <f>+I129+K129+M129+O129+Q129+S129+U129</f>
        <v>4517</v>
      </c>
      <c r="H129" s="280">
        <v>1069</v>
      </c>
      <c r="I129" s="280">
        <v>2058</v>
      </c>
      <c r="J129" s="280">
        <v>196</v>
      </c>
      <c r="K129" s="280">
        <v>1239</v>
      </c>
      <c r="L129" s="280">
        <v>52</v>
      </c>
      <c r="M129" s="280">
        <v>715</v>
      </c>
      <c r="N129" s="281">
        <v>9</v>
      </c>
      <c r="O129" s="282">
        <v>206</v>
      </c>
      <c r="P129" s="282">
        <v>7</v>
      </c>
      <c r="Q129" s="282">
        <v>243</v>
      </c>
      <c r="R129" s="282">
        <v>1</v>
      </c>
      <c r="S129" s="282">
        <v>56</v>
      </c>
      <c r="T129" s="282">
        <v>0</v>
      </c>
      <c r="U129" s="282">
        <v>0</v>
      </c>
      <c r="V129" s="240">
        <v>0</v>
      </c>
      <c r="W129" s="284">
        <v>71</v>
      </c>
    </row>
    <row r="130" spans="1:23" ht="12" customHeight="1">
      <c r="A130" s="53"/>
      <c r="B130" s="54" t="s">
        <v>601</v>
      </c>
      <c r="C130" s="73" t="s">
        <v>602</v>
      </c>
      <c r="D130" s="51"/>
      <c r="F130" s="237">
        <f>+H130+J130+L130+N130+P130+R130+T130+V130</f>
        <v>240</v>
      </c>
      <c r="G130" s="238">
        <f>+I130+K130+M130+O130+Q130+S130+U130</f>
        <v>3674</v>
      </c>
      <c r="H130" s="280">
        <v>118</v>
      </c>
      <c r="I130" s="280">
        <v>247</v>
      </c>
      <c r="J130" s="280">
        <v>49</v>
      </c>
      <c r="K130" s="280">
        <v>328</v>
      </c>
      <c r="L130" s="280">
        <v>36</v>
      </c>
      <c r="M130" s="280">
        <v>457</v>
      </c>
      <c r="N130" s="281">
        <v>10</v>
      </c>
      <c r="O130" s="282">
        <v>231</v>
      </c>
      <c r="P130" s="282">
        <v>11</v>
      </c>
      <c r="Q130" s="282">
        <v>416</v>
      </c>
      <c r="R130" s="282">
        <v>5</v>
      </c>
      <c r="S130" s="282">
        <v>380</v>
      </c>
      <c r="T130" s="282">
        <v>10</v>
      </c>
      <c r="U130" s="282">
        <v>1615</v>
      </c>
      <c r="V130" s="240">
        <v>1</v>
      </c>
      <c r="W130" s="284">
        <v>72</v>
      </c>
    </row>
    <row r="131" spans="1:23" ht="12" customHeight="1">
      <c r="A131" s="91"/>
      <c r="B131" s="92"/>
      <c r="C131" s="93"/>
      <c r="D131" s="94"/>
      <c r="E131" s="231"/>
      <c r="F131" s="232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13" t="s">
        <v>175</v>
      </c>
    </row>
    <row r="132" spans="1:23" ht="12" customHeight="1">
      <c r="A132" s="61"/>
      <c r="B132" s="62"/>
      <c r="C132" s="74"/>
      <c r="D132" s="63"/>
      <c r="E132" s="95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307"/>
    </row>
    <row r="133" spans="1:23" ht="16.5" customHeight="1">
      <c r="A133" s="304" t="s">
        <v>1484</v>
      </c>
      <c r="B133" s="54"/>
      <c r="C133" s="73"/>
      <c r="D133" s="51"/>
      <c r="E133" s="103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5"/>
    </row>
    <row r="134" spans="1:23" ht="6" customHeight="1">
      <c r="A134" s="91"/>
      <c r="B134" s="92"/>
      <c r="C134" s="93"/>
      <c r="D134" s="94"/>
      <c r="E134" s="108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306"/>
    </row>
    <row r="135" spans="1:23" ht="22.5" customHeight="1">
      <c r="A135" s="8"/>
      <c r="B135" s="5"/>
      <c r="C135" s="569" t="s">
        <v>552</v>
      </c>
      <c r="D135" s="95"/>
      <c r="E135" s="96"/>
      <c r="F135" s="573" t="s">
        <v>540</v>
      </c>
      <c r="G135" s="574"/>
      <c r="H135" s="575" t="s">
        <v>553</v>
      </c>
      <c r="I135" s="575"/>
      <c r="J135" s="575" t="s">
        <v>543</v>
      </c>
      <c r="K135" s="575"/>
      <c r="L135" s="579" t="s">
        <v>1132</v>
      </c>
      <c r="M135" s="575"/>
      <c r="N135" s="575" t="s">
        <v>1133</v>
      </c>
      <c r="O135" s="575"/>
      <c r="P135" s="575" t="s">
        <v>1134</v>
      </c>
      <c r="Q135" s="575"/>
      <c r="R135" s="575" t="s">
        <v>1135</v>
      </c>
      <c r="S135" s="575"/>
      <c r="T135" s="575" t="s">
        <v>544</v>
      </c>
      <c r="U135" s="573"/>
      <c r="V135" s="211" t="s">
        <v>698</v>
      </c>
      <c r="W135" s="576" t="s">
        <v>541</v>
      </c>
    </row>
    <row r="136" spans="1:23" ht="22.5" customHeight="1">
      <c r="A136" s="9"/>
      <c r="B136" s="2"/>
      <c r="C136" s="570"/>
      <c r="D136" s="97"/>
      <c r="E136" s="98"/>
      <c r="F136" s="125" t="s">
        <v>554</v>
      </c>
      <c r="G136" s="100" t="s">
        <v>555</v>
      </c>
      <c r="H136" s="100" t="s">
        <v>1136</v>
      </c>
      <c r="I136" s="100" t="s">
        <v>555</v>
      </c>
      <c r="J136" s="100" t="s">
        <v>1136</v>
      </c>
      <c r="K136" s="100" t="s">
        <v>555</v>
      </c>
      <c r="L136" s="99" t="s">
        <v>1136</v>
      </c>
      <c r="M136" s="100" t="s">
        <v>555</v>
      </c>
      <c r="N136" s="100" t="s">
        <v>1136</v>
      </c>
      <c r="O136" s="100" t="s">
        <v>555</v>
      </c>
      <c r="P136" s="100" t="s">
        <v>1136</v>
      </c>
      <c r="Q136" s="100" t="s">
        <v>555</v>
      </c>
      <c r="R136" s="100" t="s">
        <v>1136</v>
      </c>
      <c r="S136" s="100" t="s">
        <v>555</v>
      </c>
      <c r="T136" s="100" t="s">
        <v>1136</v>
      </c>
      <c r="U136" s="101" t="s">
        <v>555</v>
      </c>
      <c r="V136" s="100" t="s">
        <v>1136</v>
      </c>
      <c r="W136" s="577"/>
    </row>
    <row r="137" spans="1:4" ht="10.5" customHeight="1">
      <c r="A137" s="53"/>
      <c r="B137" s="54"/>
      <c r="C137" s="73"/>
      <c r="D137" s="51"/>
    </row>
    <row r="138" spans="1:23" ht="12" customHeight="1">
      <c r="A138" s="80" t="s">
        <v>637</v>
      </c>
      <c r="B138" s="538" t="s">
        <v>638</v>
      </c>
      <c r="C138" s="523"/>
      <c r="D138" s="51"/>
      <c r="F138" s="128">
        <f>SUM(F140:F142)</f>
        <v>806</v>
      </c>
      <c r="G138" s="129">
        <f>SUM(G140:G142)</f>
        <v>14577</v>
      </c>
      <c r="H138" s="129">
        <f>SUM(H140:H142)</f>
        <v>293</v>
      </c>
      <c r="I138" s="129">
        <f>SUM(I140:I142)</f>
        <v>684</v>
      </c>
      <c r="J138" s="129">
        <f aca="true" t="shared" si="15" ref="J138:V138">SUM(J140:J142)</f>
        <v>240</v>
      </c>
      <c r="K138" s="129">
        <f t="shared" si="15"/>
        <v>1596</v>
      </c>
      <c r="L138" s="129">
        <f t="shared" si="15"/>
        <v>135</v>
      </c>
      <c r="M138" s="129">
        <f t="shared" si="15"/>
        <v>1825</v>
      </c>
      <c r="N138" s="129">
        <f t="shared" si="15"/>
        <v>50</v>
      </c>
      <c r="O138" s="129">
        <f t="shared" si="15"/>
        <v>1175</v>
      </c>
      <c r="P138" s="129">
        <f t="shared" si="15"/>
        <v>33</v>
      </c>
      <c r="Q138" s="129">
        <f t="shared" si="15"/>
        <v>1250</v>
      </c>
      <c r="R138" s="129">
        <f t="shared" si="15"/>
        <v>31</v>
      </c>
      <c r="S138" s="129">
        <f t="shared" si="15"/>
        <v>2088</v>
      </c>
      <c r="T138" s="129">
        <f t="shared" si="15"/>
        <v>24</v>
      </c>
      <c r="U138" s="129">
        <f t="shared" si="15"/>
        <v>5959</v>
      </c>
      <c r="V138" s="129">
        <f t="shared" si="15"/>
        <v>0</v>
      </c>
      <c r="W138" s="88" t="s">
        <v>761</v>
      </c>
    </row>
    <row r="139" spans="1:23" ht="12" customHeight="1">
      <c r="A139" s="80"/>
      <c r="B139" s="82"/>
      <c r="C139" s="11"/>
      <c r="D139" s="51"/>
      <c r="W139" s="7" t="s">
        <v>176</v>
      </c>
    </row>
    <row r="140" spans="1:23" ht="12" customHeight="1">
      <c r="A140" s="53"/>
      <c r="B140" s="54" t="s">
        <v>603</v>
      </c>
      <c r="C140" s="73" t="s">
        <v>1123</v>
      </c>
      <c r="D140" s="51"/>
      <c r="F140" s="237">
        <f>+H140+J140+L140+N140+P140+R140+T140+V140</f>
        <v>584</v>
      </c>
      <c r="G140" s="238">
        <f>+I140+K140+M140+O140+Q140+S140+U140</f>
        <v>9674</v>
      </c>
      <c r="H140" s="280">
        <v>251</v>
      </c>
      <c r="I140" s="280">
        <v>575</v>
      </c>
      <c r="J140" s="280">
        <v>201</v>
      </c>
      <c r="K140" s="280">
        <v>1340</v>
      </c>
      <c r="L140" s="280">
        <v>80</v>
      </c>
      <c r="M140" s="280">
        <v>1006</v>
      </c>
      <c r="N140" s="281">
        <v>15</v>
      </c>
      <c r="O140" s="282">
        <v>358</v>
      </c>
      <c r="P140" s="282">
        <v>8</v>
      </c>
      <c r="Q140" s="282">
        <v>327</v>
      </c>
      <c r="R140" s="282">
        <v>9</v>
      </c>
      <c r="S140" s="282">
        <v>585</v>
      </c>
      <c r="T140" s="282">
        <v>20</v>
      </c>
      <c r="U140" s="282">
        <v>5483</v>
      </c>
      <c r="V140" s="240">
        <v>0</v>
      </c>
      <c r="W140" s="284">
        <v>73</v>
      </c>
    </row>
    <row r="141" spans="1:23" ht="12" customHeight="1">
      <c r="A141" s="53"/>
      <c r="B141" s="54" t="s">
        <v>604</v>
      </c>
      <c r="C141" s="73" t="s">
        <v>1124</v>
      </c>
      <c r="D141" s="51"/>
      <c r="F141" s="237">
        <f>+H141+J141+L141+N141+P141+R141+T141+V141</f>
        <v>4</v>
      </c>
      <c r="G141" s="238">
        <f>+I141+K141+M141+O141+Q141+S141+U141</f>
        <v>8</v>
      </c>
      <c r="H141" s="280">
        <v>4</v>
      </c>
      <c r="I141" s="280">
        <v>8</v>
      </c>
      <c r="J141" s="283">
        <v>0</v>
      </c>
      <c r="K141" s="283">
        <v>0</v>
      </c>
      <c r="L141" s="283">
        <v>0</v>
      </c>
      <c r="M141" s="283">
        <v>0</v>
      </c>
      <c r="N141" s="281">
        <v>0</v>
      </c>
      <c r="O141" s="282">
        <v>0</v>
      </c>
      <c r="P141" s="282">
        <v>0</v>
      </c>
      <c r="Q141" s="282">
        <v>0</v>
      </c>
      <c r="R141" s="282">
        <v>0</v>
      </c>
      <c r="S141" s="282">
        <v>0</v>
      </c>
      <c r="T141" s="282">
        <v>0</v>
      </c>
      <c r="U141" s="282">
        <v>0</v>
      </c>
      <c r="V141" s="240">
        <v>0</v>
      </c>
      <c r="W141" s="284">
        <v>74</v>
      </c>
    </row>
    <row r="142" spans="1:23" ht="12" customHeight="1">
      <c r="A142" s="53"/>
      <c r="B142" s="54" t="s">
        <v>605</v>
      </c>
      <c r="C142" s="520" t="s">
        <v>1156</v>
      </c>
      <c r="D142" s="522"/>
      <c r="F142" s="237">
        <f>+H142+J142+L142+N142+P142+R142+T142+V142</f>
        <v>218</v>
      </c>
      <c r="G142" s="238">
        <f>+I142+K142+M142+O142+Q142+S142+U142</f>
        <v>4895</v>
      </c>
      <c r="H142" s="280">
        <v>38</v>
      </c>
      <c r="I142" s="280">
        <v>101</v>
      </c>
      <c r="J142" s="280">
        <v>39</v>
      </c>
      <c r="K142" s="280">
        <v>256</v>
      </c>
      <c r="L142" s="280">
        <v>55</v>
      </c>
      <c r="M142" s="280">
        <v>819</v>
      </c>
      <c r="N142" s="281">
        <v>35</v>
      </c>
      <c r="O142" s="282">
        <v>817</v>
      </c>
      <c r="P142" s="282">
        <v>25</v>
      </c>
      <c r="Q142" s="282">
        <v>923</v>
      </c>
      <c r="R142" s="282">
        <v>22</v>
      </c>
      <c r="S142" s="282">
        <v>1503</v>
      </c>
      <c r="T142" s="282">
        <v>4</v>
      </c>
      <c r="U142" s="282">
        <v>476</v>
      </c>
      <c r="V142" s="240">
        <v>0</v>
      </c>
      <c r="W142" s="284">
        <v>75</v>
      </c>
    </row>
    <row r="143" spans="1:23" ht="12" customHeight="1">
      <c r="A143" s="53"/>
      <c r="B143" s="54"/>
      <c r="C143" s="73"/>
      <c r="D143" s="51"/>
      <c r="W143" s="7" t="s">
        <v>175</v>
      </c>
    </row>
    <row r="144" spans="1:23" ht="12" customHeight="1">
      <c r="A144" s="80" t="s">
        <v>642</v>
      </c>
      <c r="B144" s="538" t="s">
        <v>639</v>
      </c>
      <c r="C144" s="523"/>
      <c r="D144" s="51"/>
      <c r="F144" s="128">
        <f aca="true" t="shared" si="16" ref="F144:V144">SUM(F146:F147)</f>
        <v>426</v>
      </c>
      <c r="G144" s="215">
        <f t="shared" si="16"/>
        <v>3282</v>
      </c>
      <c r="H144" s="215">
        <f t="shared" si="16"/>
        <v>298</v>
      </c>
      <c r="I144" s="215">
        <f t="shared" si="16"/>
        <v>447</v>
      </c>
      <c r="J144" s="215">
        <f t="shared" si="16"/>
        <v>47</v>
      </c>
      <c r="K144" s="215">
        <f t="shared" si="16"/>
        <v>292</v>
      </c>
      <c r="L144" s="215">
        <f t="shared" si="16"/>
        <v>39</v>
      </c>
      <c r="M144" s="215">
        <f t="shared" si="16"/>
        <v>518</v>
      </c>
      <c r="N144" s="215">
        <f t="shared" si="16"/>
        <v>15</v>
      </c>
      <c r="O144" s="215">
        <f t="shared" si="16"/>
        <v>333</v>
      </c>
      <c r="P144" s="215">
        <f t="shared" si="16"/>
        <v>15</v>
      </c>
      <c r="Q144" s="215">
        <f t="shared" si="16"/>
        <v>556</v>
      </c>
      <c r="R144" s="215">
        <f t="shared" si="16"/>
        <v>8</v>
      </c>
      <c r="S144" s="215">
        <f t="shared" si="16"/>
        <v>522</v>
      </c>
      <c r="T144" s="215">
        <f t="shared" si="16"/>
        <v>4</v>
      </c>
      <c r="U144" s="215">
        <f t="shared" si="16"/>
        <v>614</v>
      </c>
      <c r="V144" s="215">
        <f t="shared" si="16"/>
        <v>0</v>
      </c>
      <c r="W144" s="88" t="s">
        <v>762</v>
      </c>
    </row>
    <row r="145" spans="1:23" ht="12" customHeight="1">
      <c r="A145" s="80"/>
      <c r="B145" s="82"/>
      <c r="C145" s="11"/>
      <c r="D145" s="51"/>
      <c r="W145" s="7" t="s">
        <v>175</v>
      </c>
    </row>
    <row r="146" spans="1:23" ht="12" customHeight="1">
      <c r="A146" s="53"/>
      <c r="B146" s="54" t="s">
        <v>606</v>
      </c>
      <c r="C146" s="73" t="s">
        <v>607</v>
      </c>
      <c r="D146" s="51"/>
      <c r="F146" s="237">
        <f>+H146+J146+L146+N146+P146+R146+T146+V146</f>
        <v>58</v>
      </c>
      <c r="G146" s="238">
        <f>+I146+K146+M146+O146+Q146+S146+U146</f>
        <v>1864</v>
      </c>
      <c r="H146" s="280">
        <v>1</v>
      </c>
      <c r="I146" s="280">
        <v>2</v>
      </c>
      <c r="J146" s="280">
        <v>7</v>
      </c>
      <c r="K146" s="280">
        <v>44</v>
      </c>
      <c r="L146" s="280">
        <v>24</v>
      </c>
      <c r="M146" s="280">
        <v>335</v>
      </c>
      <c r="N146" s="281">
        <v>8</v>
      </c>
      <c r="O146" s="282">
        <v>174</v>
      </c>
      <c r="P146" s="282">
        <v>8</v>
      </c>
      <c r="Q146" s="282">
        <v>311</v>
      </c>
      <c r="R146" s="282">
        <v>6</v>
      </c>
      <c r="S146" s="282">
        <v>384</v>
      </c>
      <c r="T146" s="282">
        <v>4</v>
      </c>
      <c r="U146" s="282">
        <v>614</v>
      </c>
      <c r="V146" s="240">
        <v>0</v>
      </c>
      <c r="W146" s="284">
        <v>76</v>
      </c>
    </row>
    <row r="147" spans="1:23" ht="12" customHeight="1">
      <c r="A147" s="53"/>
      <c r="B147" s="54" t="s">
        <v>608</v>
      </c>
      <c r="C147" s="524" t="s">
        <v>609</v>
      </c>
      <c r="D147" s="525"/>
      <c r="F147" s="237">
        <f>+H147+J147+L147+N147+P147+R147+T147+V147</f>
        <v>368</v>
      </c>
      <c r="G147" s="238">
        <f>+I147+K147+M147+O147+Q147+S147+U147</f>
        <v>1418</v>
      </c>
      <c r="H147" s="280">
        <v>297</v>
      </c>
      <c r="I147" s="280">
        <v>445</v>
      </c>
      <c r="J147" s="280">
        <v>40</v>
      </c>
      <c r="K147" s="280">
        <v>248</v>
      </c>
      <c r="L147" s="280">
        <v>15</v>
      </c>
      <c r="M147" s="280">
        <v>183</v>
      </c>
      <c r="N147" s="281">
        <v>7</v>
      </c>
      <c r="O147" s="282">
        <v>159</v>
      </c>
      <c r="P147" s="282">
        <v>7</v>
      </c>
      <c r="Q147" s="282">
        <v>245</v>
      </c>
      <c r="R147" s="282">
        <v>2</v>
      </c>
      <c r="S147" s="282">
        <v>138</v>
      </c>
      <c r="T147" s="282">
        <v>0</v>
      </c>
      <c r="U147" s="282">
        <v>0</v>
      </c>
      <c r="V147" s="240">
        <v>0</v>
      </c>
      <c r="W147" s="284">
        <v>77</v>
      </c>
    </row>
    <row r="148" spans="1:23" ht="12" customHeight="1">
      <c r="A148" s="53"/>
      <c r="B148" s="54"/>
      <c r="C148" s="73"/>
      <c r="D148" s="51"/>
      <c r="W148" s="7" t="s">
        <v>175</v>
      </c>
    </row>
    <row r="149" spans="1:23" ht="12" customHeight="1">
      <c r="A149" s="80" t="s">
        <v>643</v>
      </c>
      <c r="B149" s="538" t="s">
        <v>1157</v>
      </c>
      <c r="C149" s="523"/>
      <c r="D149" s="51"/>
      <c r="F149" s="128">
        <f aca="true" t="shared" si="17" ref="F149:V149">SUM(F151:F152)</f>
        <v>152</v>
      </c>
      <c r="G149" s="215">
        <f t="shared" si="17"/>
        <v>1651</v>
      </c>
      <c r="H149" s="215">
        <f t="shared" si="17"/>
        <v>74</v>
      </c>
      <c r="I149" s="215">
        <f t="shared" si="17"/>
        <v>184</v>
      </c>
      <c r="J149" s="215">
        <f t="shared" si="17"/>
        <v>50</v>
      </c>
      <c r="K149" s="215">
        <f t="shared" si="17"/>
        <v>310</v>
      </c>
      <c r="L149" s="215">
        <f t="shared" si="17"/>
        <v>18</v>
      </c>
      <c r="M149" s="215">
        <f t="shared" si="17"/>
        <v>240</v>
      </c>
      <c r="N149" s="215">
        <f t="shared" si="17"/>
        <v>3</v>
      </c>
      <c r="O149" s="215">
        <f t="shared" si="17"/>
        <v>63</v>
      </c>
      <c r="P149" s="215">
        <f t="shared" si="17"/>
        <v>2</v>
      </c>
      <c r="Q149" s="215">
        <f t="shared" si="17"/>
        <v>76</v>
      </c>
      <c r="R149" s="215">
        <f t="shared" si="17"/>
        <v>0</v>
      </c>
      <c r="S149" s="215">
        <f t="shared" si="17"/>
        <v>0</v>
      </c>
      <c r="T149" s="215">
        <f t="shared" si="17"/>
        <v>5</v>
      </c>
      <c r="U149" s="215">
        <f t="shared" si="17"/>
        <v>778</v>
      </c>
      <c r="V149" s="215">
        <f t="shared" si="17"/>
        <v>0</v>
      </c>
      <c r="W149" s="88" t="s">
        <v>763</v>
      </c>
    </row>
    <row r="150" spans="1:23" ht="12" customHeight="1">
      <c r="A150" s="80"/>
      <c r="B150" s="82"/>
      <c r="C150" s="11"/>
      <c r="D150" s="51"/>
      <c r="W150" s="7" t="s">
        <v>175</v>
      </c>
    </row>
    <row r="151" spans="1:23" ht="12" customHeight="1">
      <c r="A151" s="53"/>
      <c r="B151" s="54" t="s">
        <v>610</v>
      </c>
      <c r="C151" s="73" t="s">
        <v>611</v>
      </c>
      <c r="D151" s="51"/>
      <c r="F151" s="237">
        <f>+H151+J151+L151+N151+P151+R151+T151+V151</f>
        <v>74</v>
      </c>
      <c r="G151" s="238">
        <f>+I151+K151+M151+O151+Q151+S151+U151</f>
        <v>780</v>
      </c>
      <c r="H151" s="280">
        <v>31</v>
      </c>
      <c r="I151" s="280">
        <v>101</v>
      </c>
      <c r="J151" s="280">
        <v>36</v>
      </c>
      <c r="K151" s="280">
        <v>224</v>
      </c>
      <c r="L151" s="280">
        <v>4</v>
      </c>
      <c r="M151" s="280">
        <v>50</v>
      </c>
      <c r="N151" s="281">
        <v>1</v>
      </c>
      <c r="O151" s="282">
        <v>20</v>
      </c>
      <c r="P151" s="282">
        <v>0</v>
      </c>
      <c r="Q151" s="282">
        <v>0</v>
      </c>
      <c r="R151" s="282">
        <v>0</v>
      </c>
      <c r="S151" s="282">
        <v>0</v>
      </c>
      <c r="T151" s="282">
        <v>2</v>
      </c>
      <c r="U151" s="282">
        <v>385</v>
      </c>
      <c r="V151" s="240">
        <v>0</v>
      </c>
      <c r="W151" s="284">
        <v>78</v>
      </c>
    </row>
    <row r="152" spans="1:23" ht="12" customHeight="1">
      <c r="A152" s="53"/>
      <c r="B152" s="54" t="s">
        <v>612</v>
      </c>
      <c r="C152" s="543" t="s">
        <v>1120</v>
      </c>
      <c r="D152" s="513"/>
      <c r="F152" s="237">
        <f>+H152+J152+L152+N152+P152+R152+T152+V152</f>
        <v>78</v>
      </c>
      <c r="G152" s="238">
        <f>+I152+K152+M152+O152+Q152+S152+U152</f>
        <v>871</v>
      </c>
      <c r="H152" s="280">
        <v>43</v>
      </c>
      <c r="I152" s="280">
        <v>83</v>
      </c>
      <c r="J152" s="280">
        <v>14</v>
      </c>
      <c r="K152" s="280">
        <v>86</v>
      </c>
      <c r="L152" s="280">
        <v>14</v>
      </c>
      <c r="M152" s="280">
        <v>190</v>
      </c>
      <c r="N152" s="281">
        <v>2</v>
      </c>
      <c r="O152" s="282">
        <v>43</v>
      </c>
      <c r="P152" s="282">
        <v>2</v>
      </c>
      <c r="Q152" s="282">
        <v>76</v>
      </c>
      <c r="R152" s="282">
        <v>0</v>
      </c>
      <c r="S152" s="282">
        <v>0</v>
      </c>
      <c r="T152" s="282">
        <v>3</v>
      </c>
      <c r="U152" s="282">
        <v>393</v>
      </c>
      <c r="V152" s="240">
        <v>0</v>
      </c>
      <c r="W152" s="284">
        <v>79</v>
      </c>
    </row>
    <row r="153" spans="1:23" ht="12" customHeight="1">
      <c r="A153" s="53"/>
      <c r="B153" s="54"/>
      <c r="C153" s="73"/>
      <c r="D153" s="51"/>
      <c r="W153" s="7" t="s">
        <v>175</v>
      </c>
    </row>
    <row r="154" spans="1:23" ht="12" customHeight="1">
      <c r="A154" s="80" t="s">
        <v>613</v>
      </c>
      <c r="B154" s="526" t="s">
        <v>641</v>
      </c>
      <c r="C154" s="527"/>
      <c r="D154" s="513"/>
      <c r="F154" s="128">
        <f>SUM(F156:F171)</f>
        <v>2946</v>
      </c>
      <c r="G154" s="215">
        <f aca="true" t="shared" si="18" ref="G154:V154">SUM(G156:G171)</f>
        <v>21722</v>
      </c>
      <c r="H154" s="215">
        <f t="shared" si="18"/>
        <v>2141</v>
      </c>
      <c r="I154" s="215">
        <f t="shared" si="18"/>
        <v>4113</v>
      </c>
      <c r="J154" s="215">
        <f t="shared" si="18"/>
        <v>461</v>
      </c>
      <c r="K154" s="215">
        <f t="shared" si="18"/>
        <v>2941</v>
      </c>
      <c r="L154" s="215">
        <f t="shared" si="18"/>
        <v>176</v>
      </c>
      <c r="M154" s="215">
        <f t="shared" si="18"/>
        <v>2318</v>
      </c>
      <c r="N154" s="215">
        <f t="shared" si="18"/>
        <v>57</v>
      </c>
      <c r="O154" s="215">
        <f t="shared" si="18"/>
        <v>1366</v>
      </c>
      <c r="P154" s="215">
        <f t="shared" si="18"/>
        <v>52</v>
      </c>
      <c r="Q154" s="215">
        <f t="shared" si="18"/>
        <v>1941</v>
      </c>
      <c r="R154" s="215">
        <f t="shared" si="18"/>
        <v>32</v>
      </c>
      <c r="S154" s="215">
        <f t="shared" si="18"/>
        <v>2155</v>
      </c>
      <c r="T154" s="215">
        <f t="shared" si="18"/>
        <v>24</v>
      </c>
      <c r="U154" s="215">
        <f t="shared" si="18"/>
        <v>6888</v>
      </c>
      <c r="V154" s="215">
        <f t="shared" si="18"/>
        <v>3</v>
      </c>
      <c r="W154" s="88" t="s">
        <v>764</v>
      </c>
    </row>
    <row r="155" spans="1:23" ht="12" customHeight="1">
      <c r="A155" s="80"/>
      <c r="B155" s="228"/>
      <c r="C155" s="229"/>
      <c r="D155" s="230"/>
      <c r="W155" s="7" t="s">
        <v>175</v>
      </c>
    </row>
    <row r="156" spans="1:23" ht="12" customHeight="1">
      <c r="A156" s="80"/>
      <c r="B156" s="54" t="s">
        <v>133</v>
      </c>
      <c r="C156" s="73" t="s">
        <v>1119</v>
      </c>
      <c r="D156" s="83"/>
      <c r="F156" s="237">
        <f>+H156+J156+L156+N156+P156+R156+T156+V156</f>
        <v>384</v>
      </c>
      <c r="G156" s="238">
        <f>+I156+K156+M156+O156+Q156+S156+U156</f>
        <v>2058</v>
      </c>
      <c r="H156" s="280">
        <v>254</v>
      </c>
      <c r="I156" s="280">
        <v>571</v>
      </c>
      <c r="J156" s="280">
        <v>90</v>
      </c>
      <c r="K156" s="280">
        <v>577</v>
      </c>
      <c r="L156" s="280">
        <v>31</v>
      </c>
      <c r="M156" s="280">
        <v>417</v>
      </c>
      <c r="N156" s="281">
        <v>7</v>
      </c>
      <c r="O156" s="282">
        <v>163</v>
      </c>
      <c r="P156" s="282">
        <v>1</v>
      </c>
      <c r="Q156" s="282">
        <v>43</v>
      </c>
      <c r="R156" s="282">
        <v>0</v>
      </c>
      <c r="S156" s="282">
        <v>0</v>
      </c>
      <c r="T156" s="282">
        <v>1</v>
      </c>
      <c r="U156" s="282">
        <v>287</v>
      </c>
      <c r="V156" s="240">
        <v>0</v>
      </c>
      <c r="W156" s="284">
        <v>80</v>
      </c>
    </row>
    <row r="157" spans="1:23" ht="12" customHeight="1">
      <c r="A157" s="80"/>
      <c r="B157" s="54" t="s">
        <v>134</v>
      </c>
      <c r="C157" s="73" t="s">
        <v>614</v>
      </c>
      <c r="D157" s="83"/>
      <c r="F157" s="237">
        <f>+H157+J157+L157+N157+P157+R157+T157+V157</f>
        <v>6</v>
      </c>
      <c r="G157" s="238">
        <f>+I157+K157+M157+O157+Q157+S157+U157</f>
        <v>69</v>
      </c>
      <c r="H157" s="280">
        <v>3</v>
      </c>
      <c r="I157" s="280">
        <v>9</v>
      </c>
      <c r="J157" s="280">
        <v>2</v>
      </c>
      <c r="K157" s="280">
        <v>13</v>
      </c>
      <c r="L157" s="283">
        <v>0</v>
      </c>
      <c r="M157" s="283">
        <v>0</v>
      </c>
      <c r="N157" s="281">
        <v>0</v>
      </c>
      <c r="O157" s="282">
        <v>0</v>
      </c>
      <c r="P157" s="282">
        <v>1</v>
      </c>
      <c r="Q157" s="282">
        <v>47</v>
      </c>
      <c r="R157" s="282">
        <v>0</v>
      </c>
      <c r="S157" s="282">
        <v>0</v>
      </c>
      <c r="T157" s="282">
        <v>0</v>
      </c>
      <c r="U157" s="282">
        <v>0</v>
      </c>
      <c r="V157" s="240">
        <v>0</v>
      </c>
      <c r="W157" s="284">
        <v>81</v>
      </c>
    </row>
    <row r="158" spans="1:23" ht="12" customHeight="1">
      <c r="A158" s="80"/>
      <c r="B158" s="54" t="s">
        <v>135</v>
      </c>
      <c r="C158" s="524" t="s">
        <v>615</v>
      </c>
      <c r="D158" s="525"/>
      <c r="F158" s="237">
        <f>+H158+J158+L158+N158+P158+R158+T158+V158</f>
        <v>1206</v>
      </c>
      <c r="G158" s="238">
        <f>+I158+K158+M158+O158+Q158+S158+U158</f>
        <v>3616</v>
      </c>
      <c r="H158" s="280">
        <v>1058</v>
      </c>
      <c r="I158" s="280">
        <v>1836</v>
      </c>
      <c r="J158" s="280">
        <v>93</v>
      </c>
      <c r="K158" s="280">
        <v>579</v>
      </c>
      <c r="L158" s="280">
        <v>30</v>
      </c>
      <c r="M158" s="280">
        <v>407</v>
      </c>
      <c r="N158" s="281">
        <v>14</v>
      </c>
      <c r="O158" s="282">
        <v>325</v>
      </c>
      <c r="P158" s="282">
        <v>7</v>
      </c>
      <c r="Q158" s="282">
        <v>273</v>
      </c>
      <c r="R158" s="282">
        <v>3</v>
      </c>
      <c r="S158" s="282">
        <v>196</v>
      </c>
      <c r="T158" s="282">
        <v>0</v>
      </c>
      <c r="U158" s="282">
        <v>0</v>
      </c>
      <c r="V158" s="240">
        <v>1</v>
      </c>
      <c r="W158" s="284">
        <v>82</v>
      </c>
    </row>
    <row r="159" spans="1:23" ht="12" customHeight="1">
      <c r="A159" s="80"/>
      <c r="B159" s="54" t="s">
        <v>136</v>
      </c>
      <c r="C159" s="520" t="s">
        <v>1114</v>
      </c>
      <c r="D159" s="521"/>
      <c r="F159" s="237">
        <f>+H159+J159+L159+N159+P159+R159+T159+V159</f>
        <v>174</v>
      </c>
      <c r="G159" s="238">
        <f>+I159+K159+M159+O159+Q159+S159+U159</f>
        <v>1051</v>
      </c>
      <c r="H159" s="280">
        <v>115</v>
      </c>
      <c r="I159" s="280">
        <v>261</v>
      </c>
      <c r="J159" s="280">
        <v>30</v>
      </c>
      <c r="K159" s="280">
        <v>185</v>
      </c>
      <c r="L159" s="280">
        <v>15</v>
      </c>
      <c r="M159" s="280">
        <v>196</v>
      </c>
      <c r="N159" s="281">
        <v>8</v>
      </c>
      <c r="O159" s="282">
        <v>190</v>
      </c>
      <c r="P159" s="282">
        <v>3</v>
      </c>
      <c r="Q159" s="282">
        <v>105</v>
      </c>
      <c r="R159" s="282">
        <v>2</v>
      </c>
      <c r="S159" s="282">
        <v>114</v>
      </c>
      <c r="T159" s="282">
        <v>0</v>
      </c>
      <c r="U159" s="282">
        <v>0</v>
      </c>
      <c r="V159" s="240">
        <v>1</v>
      </c>
      <c r="W159" s="284">
        <v>83</v>
      </c>
    </row>
    <row r="160" spans="1:23" ht="12" customHeight="1">
      <c r="A160" s="80"/>
      <c r="B160" s="54" t="s">
        <v>137</v>
      </c>
      <c r="C160" s="73" t="s">
        <v>618</v>
      </c>
      <c r="D160" s="17"/>
      <c r="F160" s="237">
        <f>+H160+J160+L160+N160+P160+R160+T160+V160</f>
        <v>97</v>
      </c>
      <c r="G160" s="238">
        <f>+I160+K160+M160+O160+Q160+S160+U160</f>
        <v>2230</v>
      </c>
      <c r="H160" s="280">
        <v>39</v>
      </c>
      <c r="I160" s="280">
        <v>83</v>
      </c>
      <c r="J160" s="280">
        <v>17</v>
      </c>
      <c r="K160" s="280">
        <v>118</v>
      </c>
      <c r="L160" s="280">
        <v>14</v>
      </c>
      <c r="M160" s="280">
        <v>185</v>
      </c>
      <c r="N160" s="281">
        <v>6</v>
      </c>
      <c r="O160" s="282">
        <v>144</v>
      </c>
      <c r="P160" s="282">
        <v>13</v>
      </c>
      <c r="Q160" s="282">
        <v>439</v>
      </c>
      <c r="R160" s="282">
        <v>7</v>
      </c>
      <c r="S160" s="282">
        <v>454</v>
      </c>
      <c r="T160" s="282">
        <v>1</v>
      </c>
      <c r="U160" s="282">
        <v>807</v>
      </c>
      <c r="V160" s="240">
        <v>0</v>
      </c>
      <c r="W160" s="284">
        <v>84</v>
      </c>
    </row>
    <row r="161" spans="1:23" ht="12" customHeight="1">
      <c r="A161" s="80"/>
      <c r="B161" s="82"/>
      <c r="C161" s="73"/>
      <c r="D161" s="17"/>
      <c r="F161" s="241"/>
      <c r="G161" s="240"/>
      <c r="H161" s="280"/>
      <c r="I161" s="280"/>
      <c r="J161" s="280"/>
      <c r="K161" s="280"/>
      <c r="L161" s="280"/>
      <c r="M161" s="280"/>
      <c r="N161" s="281"/>
      <c r="O161" s="282"/>
      <c r="P161" s="282"/>
      <c r="Q161" s="282"/>
      <c r="R161" s="282"/>
      <c r="S161" s="282"/>
      <c r="T161" s="282"/>
      <c r="U161" s="282"/>
      <c r="V161" s="240"/>
      <c r="W161" s="284" t="s">
        <v>1130</v>
      </c>
    </row>
    <row r="162" spans="1:23" ht="12" customHeight="1">
      <c r="A162" s="53"/>
      <c r="B162" s="54" t="s">
        <v>619</v>
      </c>
      <c r="C162" s="73" t="s">
        <v>1122</v>
      </c>
      <c r="D162" s="51"/>
      <c r="F162" s="237">
        <f>+H162+J162+L162+N162+P162+R162+T162+V162</f>
        <v>25</v>
      </c>
      <c r="G162" s="238">
        <f>+I162+K162+M162+O162+Q162+S162+U162</f>
        <v>467</v>
      </c>
      <c r="H162" s="280">
        <v>6</v>
      </c>
      <c r="I162" s="280">
        <v>11</v>
      </c>
      <c r="J162" s="280">
        <v>8</v>
      </c>
      <c r="K162" s="280">
        <v>51</v>
      </c>
      <c r="L162" s="280">
        <v>7</v>
      </c>
      <c r="M162" s="280">
        <v>99</v>
      </c>
      <c r="N162" s="281">
        <v>0</v>
      </c>
      <c r="O162" s="282">
        <v>0</v>
      </c>
      <c r="P162" s="282">
        <v>2</v>
      </c>
      <c r="Q162" s="282">
        <v>75</v>
      </c>
      <c r="R162" s="282">
        <v>0</v>
      </c>
      <c r="S162" s="282">
        <v>0</v>
      </c>
      <c r="T162" s="282">
        <v>2</v>
      </c>
      <c r="U162" s="282">
        <v>231</v>
      </c>
      <c r="V162" s="240">
        <v>0</v>
      </c>
      <c r="W162" s="284">
        <v>85</v>
      </c>
    </row>
    <row r="163" spans="1:23" ht="12" customHeight="1">
      <c r="A163" s="53"/>
      <c r="B163" s="54" t="s">
        <v>620</v>
      </c>
      <c r="C163" s="73" t="s">
        <v>1115</v>
      </c>
      <c r="D163" s="51"/>
      <c r="F163" s="237">
        <f>+H163+J163+L163+N163+P163+R163+T163+V163</f>
        <v>218</v>
      </c>
      <c r="G163" s="238">
        <f>+I163+K163+M163+O163+Q163+S163+U163</f>
        <v>978</v>
      </c>
      <c r="H163" s="280">
        <v>143</v>
      </c>
      <c r="I163" s="280">
        <v>322</v>
      </c>
      <c r="J163" s="280">
        <v>55</v>
      </c>
      <c r="K163" s="280">
        <v>353</v>
      </c>
      <c r="L163" s="280">
        <v>16</v>
      </c>
      <c r="M163" s="280">
        <v>204</v>
      </c>
      <c r="N163" s="281">
        <v>4</v>
      </c>
      <c r="O163" s="282">
        <v>99</v>
      </c>
      <c r="P163" s="282">
        <v>0</v>
      </c>
      <c r="Q163" s="282">
        <v>0</v>
      </c>
      <c r="R163" s="282">
        <v>0</v>
      </c>
      <c r="S163" s="282">
        <v>0</v>
      </c>
      <c r="T163" s="282">
        <v>0</v>
      </c>
      <c r="U163" s="282">
        <v>0</v>
      </c>
      <c r="V163" s="240">
        <v>0</v>
      </c>
      <c r="W163" s="284">
        <v>86</v>
      </c>
    </row>
    <row r="164" spans="1:23" ht="12" customHeight="1">
      <c r="A164" s="53"/>
      <c r="B164" s="54" t="s">
        <v>622</v>
      </c>
      <c r="C164" s="520" t="s">
        <v>621</v>
      </c>
      <c r="D164" s="521"/>
      <c r="F164" s="237">
        <f>+H164+J164+L164+N164+P164+R164+T164+V164</f>
        <v>138</v>
      </c>
      <c r="G164" s="238">
        <f>+I164+K164+M164+O164+Q164+S164+U164</f>
        <v>534</v>
      </c>
      <c r="H164" s="280">
        <v>99</v>
      </c>
      <c r="I164" s="280">
        <v>204</v>
      </c>
      <c r="J164" s="280">
        <v>32</v>
      </c>
      <c r="K164" s="280">
        <v>206</v>
      </c>
      <c r="L164" s="280">
        <v>5</v>
      </c>
      <c r="M164" s="280">
        <v>64</v>
      </c>
      <c r="N164" s="281">
        <v>1</v>
      </c>
      <c r="O164" s="282">
        <v>24</v>
      </c>
      <c r="P164" s="282">
        <v>1</v>
      </c>
      <c r="Q164" s="282">
        <v>36</v>
      </c>
      <c r="R164" s="282">
        <v>0</v>
      </c>
      <c r="S164" s="282">
        <v>0</v>
      </c>
      <c r="T164" s="282">
        <v>0</v>
      </c>
      <c r="U164" s="282">
        <v>0</v>
      </c>
      <c r="V164" s="240">
        <v>0</v>
      </c>
      <c r="W164" s="284">
        <v>87</v>
      </c>
    </row>
    <row r="165" spans="1:23" ht="12" customHeight="1">
      <c r="A165" s="53"/>
      <c r="B165" s="54" t="s">
        <v>623</v>
      </c>
      <c r="C165" s="73" t="s">
        <v>1116</v>
      </c>
      <c r="D165" s="17"/>
      <c r="F165" s="237">
        <f>+H165+J165+L165+N165+P165+R165+T165+V165</f>
        <v>81</v>
      </c>
      <c r="G165" s="238">
        <f>+I165+K165+M165+O165+Q165+S165+U165</f>
        <v>661</v>
      </c>
      <c r="H165" s="280">
        <v>35</v>
      </c>
      <c r="I165" s="280">
        <v>94</v>
      </c>
      <c r="J165" s="280">
        <v>18</v>
      </c>
      <c r="K165" s="280">
        <v>114</v>
      </c>
      <c r="L165" s="280">
        <v>23</v>
      </c>
      <c r="M165" s="280">
        <v>278</v>
      </c>
      <c r="N165" s="281">
        <v>3</v>
      </c>
      <c r="O165" s="282">
        <v>76</v>
      </c>
      <c r="P165" s="282">
        <v>1</v>
      </c>
      <c r="Q165" s="282">
        <v>33</v>
      </c>
      <c r="R165" s="282">
        <v>1</v>
      </c>
      <c r="S165" s="282">
        <v>66</v>
      </c>
      <c r="T165" s="282">
        <v>0</v>
      </c>
      <c r="U165" s="282">
        <v>0</v>
      </c>
      <c r="V165" s="240">
        <v>0</v>
      </c>
      <c r="W165" s="284">
        <v>88</v>
      </c>
    </row>
    <row r="166" spans="1:23" ht="12" customHeight="1">
      <c r="A166" s="53"/>
      <c r="B166" s="54" t="s">
        <v>624</v>
      </c>
      <c r="C166" s="73" t="s">
        <v>1118</v>
      </c>
      <c r="D166" s="17"/>
      <c r="F166" s="237">
        <f>+H166+J166+L166+N166+P166+R166+T166+V166</f>
        <v>21</v>
      </c>
      <c r="G166" s="238">
        <f>+I166+K166+M166+O166+Q166+S166+U166</f>
        <v>123</v>
      </c>
      <c r="H166" s="280">
        <v>8</v>
      </c>
      <c r="I166" s="280">
        <v>23</v>
      </c>
      <c r="J166" s="280">
        <v>9</v>
      </c>
      <c r="K166" s="280">
        <v>64</v>
      </c>
      <c r="L166" s="280">
        <v>3</v>
      </c>
      <c r="M166" s="280">
        <v>36</v>
      </c>
      <c r="N166" s="281">
        <v>0</v>
      </c>
      <c r="O166" s="282">
        <v>0</v>
      </c>
      <c r="P166" s="282">
        <v>0</v>
      </c>
      <c r="Q166" s="282">
        <v>0</v>
      </c>
      <c r="R166" s="282">
        <v>0</v>
      </c>
      <c r="S166" s="282">
        <v>0</v>
      </c>
      <c r="T166" s="282">
        <v>0</v>
      </c>
      <c r="U166" s="282">
        <v>0</v>
      </c>
      <c r="V166" s="240">
        <v>1</v>
      </c>
      <c r="W166" s="284">
        <v>89</v>
      </c>
    </row>
    <row r="167" spans="1:23" ht="12" customHeight="1">
      <c r="A167" s="53"/>
      <c r="B167" s="54"/>
      <c r="C167" s="76"/>
      <c r="D167" s="17"/>
      <c r="F167" s="241" t="s">
        <v>1130</v>
      </c>
      <c r="G167" s="240" t="s">
        <v>1130</v>
      </c>
      <c r="H167" s="280"/>
      <c r="I167" s="280"/>
      <c r="J167" s="280"/>
      <c r="K167" s="280"/>
      <c r="L167" s="280"/>
      <c r="M167" s="280"/>
      <c r="N167" s="281"/>
      <c r="O167" s="282"/>
      <c r="P167" s="282"/>
      <c r="Q167" s="282"/>
      <c r="R167" s="282"/>
      <c r="S167" s="282"/>
      <c r="T167" s="282"/>
      <c r="U167" s="282"/>
      <c r="V167" s="240"/>
      <c r="W167" s="284" t="s">
        <v>1130</v>
      </c>
    </row>
    <row r="168" spans="1:23" ht="12" customHeight="1">
      <c r="A168" s="53"/>
      <c r="B168" s="54" t="s">
        <v>625</v>
      </c>
      <c r="C168" s="516" t="s">
        <v>1121</v>
      </c>
      <c r="D168" s="539"/>
      <c r="F168" s="237">
        <f>+H168+J168+L168+N168+P168+R168+T168+V168</f>
        <v>197</v>
      </c>
      <c r="G168" s="238">
        <f>+I168+K168+M168+O168+Q168+S168+U168</f>
        <v>8507</v>
      </c>
      <c r="H168" s="280">
        <v>50</v>
      </c>
      <c r="I168" s="280">
        <v>120</v>
      </c>
      <c r="J168" s="280">
        <v>59</v>
      </c>
      <c r="K168" s="280">
        <v>389</v>
      </c>
      <c r="L168" s="280">
        <v>20</v>
      </c>
      <c r="M168" s="280">
        <v>275</v>
      </c>
      <c r="N168" s="281">
        <v>12</v>
      </c>
      <c r="O168" s="282">
        <v>297</v>
      </c>
      <c r="P168" s="282">
        <v>19</v>
      </c>
      <c r="Q168" s="282">
        <v>727</v>
      </c>
      <c r="R168" s="282">
        <v>18</v>
      </c>
      <c r="S168" s="282">
        <v>1260</v>
      </c>
      <c r="T168" s="282">
        <v>19</v>
      </c>
      <c r="U168" s="282">
        <v>5439</v>
      </c>
      <c r="V168" s="240">
        <v>0</v>
      </c>
      <c r="W168" s="284">
        <v>90</v>
      </c>
    </row>
    <row r="169" spans="1:23" ht="12" customHeight="1">
      <c r="A169" s="53"/>
      <c r="B169" s="54" t="s">
        <v>626</v>
      </c>
      <c r="C169" s="73" t="s">
        <v>1126</v>
      </c>
      <c r="D169" s="17"/>
      <c r="F169" s="237">
        <f>+H169+J169+L169+N169+P169+R169+T169+V169</f>
        <v>127</v>
      </c>
      <c r="G169" s="238">
        <f>+I169+K169+M169+O169+Q169+S169+U169</f>
        <v>483</v>
      </c>
      <c r="H169" s="280">
        <v>96</v>
      </c>
      <c r="I169" s="280">
        <v>164</v>
      </c>
      <c r="J169" s="280">
        <v>20</v>
      </c>
      <c r="K169" s="280">
        <v>119</v>
      </c>
      <c r="L169" s="280">
        <v>8</v>
      </c>
      <c r="M169" s="280">
        <v>108</v>
      </c>
      <c r="N169" s="281">
        <v>2</v>
      </c>
      <c r="O169" s="282">
        <v>48</v>
      </c>
      <c r="P169" s="282">
        <v>1</v>
      </c>
      <c r="Q169" s="282">
        <v>44</v>
      </c>
      <c r="R169" s="282">
        <v>0</v>
      </c>
      <c r="S169" s="282">
        <v>0</v>
      </c>
      <c r="T169" s="282">
        <v>0</v>
      </c>
      <c r="U169" s="282">
        <v>0</v>
      </c>
      <c r="V169" s="240">
        <v>0</v>
      </c>
      <c r="W169" s="284">
        <v>91</v>
      </c>
    </row>
    <row r="170" spans="1:23" ht="12" customHeight="1">
      <c r="A170" s="53"/>
      <c r="B170" s="54" t="s">
        <v>627</v>
      </c>
      <c r="C170" s="73" t="s">
        <v>1125</v>
      </c>
      <c r="D170" s="17"/>
      <c r="F170" s="237">
        <f>+H170+J170+L170+N170+P170+R170+T170+V170</f>
        <v>211</v>
      </c>
      <c r="G170" s="238">
        <f>+I170+K170+M170+O170+Q170+S170+U170</f>
        <v>732</v>
      </c>
      <c r="H170" s="280">
        <v>176</v>
      </c>
      <c r="I170" s="280">
        <v>332</v>
      </c>
      <c r="J170" s="280">
        <v>27</v>
      </c>
      <c r="K170" s="280">
        <v>167</v>
      </c>
      <c r="L170" s="280">
        <v>4</v>
      </c>
      <c r="M170" s="280">
        <v>49</v>
      </c>
      <c r="N170" s="281">
        <v>0</v>
      </c>
      <c r="O170" s="282">
        <v>0</v>
      </c>
      <c r="P170" s="282">
        <v>3</v>
      </c>
      <c r="Q170" s="282">
        <v>119</v>
      </c>
      <c r="R170" s="282">
        <v>1</v>
      </c>
      <c r="S170" s="282">
        <v>65</v>
      </c>
      <c r="T170" s="282">
        <v>0</v>
      </c>
      <c r="U170" s="282">
        <v>0</v>
      </c>
      <c r="V170" s="240">
        <v>0</v>
      </c>
      <c r="W170" s="284">
        <v>92</v>
      </c>
    </row>
    <row r="171" spans="1:23" ht="12" customHeight="1">
      <c r="A171" s="53"/>
      <c r="B171" s="54" t="s">
        <v>628</v>
      </c>
      <c r="C171" s="73" t="s">
        <v>1127</v>
      </c>
      <c r="D171" s="17"/>
      <c r="F171" s="237">
        <f>+H171+J171+L171+N171+P171+R171+T171+V171</f>
        <v>61</v>
      </c>
      <c r="G171" s="238">
        <f>+I171+K171+M171+O171+Q171+S171+U171</f>
        <v>213</v>
      </c>
      <c r="H171" s="280">
        <v>59</v>
      </c>
      <c r="I171" s="280">
        <v>83</v>
      </c>
      <c r="J171" s="280">
        <v>1</v>
      </c>
      <c r="K171" s="280">
        <v>6</v>
      </c>
      <c r="L171" s="283">
        <v>0</v>
      </c>
      <c r="M171" s="283">
        <v>0</v>
      </c>
      <c r="N171" s="281">
        <v>0</v>
      </c>
      <c r="O171" s="282">
        <v>0</v>
      </c>
      <c r="P171" s="282">
        <v>0</v>
      </c>
      <c r="Q171" s="282">
        <v>0</v>
      </c>
      <c r="R171" s="282">
        <v>0</v>
      </c>
      <c r="S171" s="282">
        <v>0</v>
      </c>
      <c r="T171" s="282">
        <v>1</v>
      </c>
      <c r="U171" s="282">
        <v>124</v>
      </c>
      <c r="V171" s="240">
        <v>0</v>
      </c>
      <c r="W171" s="284">
        <v>93</v>
      </c>
    </row>
    <row r="172" spans="1:23" ht="10.5" customHeight="1">
      <c r="A172" s="91"/>
      <c r="B172" s="92"/>
      <c r="C172" s="93"/>
      <c r="D172" s="94"/>
      <c r="E172" s="231"/>
      <c r="F172" s="232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13" t="s">
        <v>175</v>
      </c>
    </row>
    <row r="173" spans="1:23" ht="15" customHeight="1">
      <c r="A173" s="10" t="s">
        <v>175</v>
      </c>
      <c r="C173" s="103" t="s">
        <v>174</v>
      </c>
      <c r="E173" s="103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5" t="s">
        <v>175</v>
      </c>
    </row>
    <row r="174" spans="1:23" ht="15" customHeight="1">
      <c r="A174" s="10" t="s">
        <v>175</v>
      </c>
      <c r="C174" s="103" t="s">
        <v>175</v>
      </c>
      <c r="E174" s="103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5" t="s">
        <v>175</v>
      </c>
    </row>
    <row r="175" spans="1:23" ht="15" customHeight="1">
      <c r="A175" s="10" t="s">
        <v>175</v>
      </c>
      <c r="C175" s="103" t="s">
        <v>174</v>
      </c>
      <c r="E175" s="103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5" t="s">
        <v>175</v>
      </c>
    </row>
    <row r="176" spans="1:23" ht="15" customHeight="1">
      <c r="A176" s="10" t="s">
        <v>175</v>
      </c>
      <c r="C176" s="103" t="s">
        <v>175</v>
      </c>
      <c r="E176" s="103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  <c r="W176" s="235" t="s">
        <v>175</v>
      </c>
    </row>
    <row r="177" spans="1:23" ht="15" customHeight="1">
      <c r="A177" s="10" t="s">
        <v>175</v>
      </c>
      <c r="C177" s="103" t="s">
        <v>175</v>
      </c>
      <c r="E177" s="103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5" t="s">
        <v>175</v>
      </c>
    </row>
    <row r="178" spans="1:23" ht="15" customHeight="1">
      <c r="A178" s="10" t="s">
        <v>175</v>
      </c>
      <c r="C178" s="103" t="s">
        <v>175</v>
      </c>
      <c r="E178" s="103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  <c r="W178" s="235" t="s">
        <v>175</v>
      </c>
    </row>
    <row r="179" spans="1:23" ht="15" customHeight="1">
      <c r="A179" s="10" t="s">
        <v>175</v>
      </c>
      <c r="C179" s="103" t="s">
        <v>175</v>
      </c>
      <c r="E179" s="103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  <c r="W179" s="235" t="s">
        <v>175</v>
      </c>
    </row>
    <row r="180" spans="1:23" ht="15" customHeight="1">
      <c r="A180" s="10" t="s">
        <v>175</v>
      </c>
      <c r="C180" s="103" t="s">
        <v>175</v>
      </c>
      <c r="E180" s="103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5" t="s">
        <v>175</v>
      </c>
    </row>
    <row r="181" spans="1:23" ht="15" customHeight="1">
      <c r="A181" s="10" t="s">
        <v>175</v>
      </c>
      <c r="C181" s="103" t="s">
        <v>175</v>
      </c>
      <c r="E181" s="103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5" t="s">
        <v>175</v>
      </c>
    </row>
    <row r="182" spans="1:23" ht="15" customHeight="1">
      <c r="A182" s="10" t="s">
        <v>175</v>
      </c>
      <c r="C182" s="103" t="s">
        <v>175</v>
      </c>
      <c r="E182" s="103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5" t="s">
        <v>175</v>
      </c>
    </row>
    <row r="183" spans="1:23" ht="15" customHeight="1">
      <c r="A183" s="10" t="s">
        <v>175</v>
      </c>
      <c r="C183" s="103" t="s">
        <v>175</v>
      </c>
      <c r="E183" s="103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5" t="s">
        <v>175</v>
      </c>
    </row>
    <row r="184" spans="1:23" ht="15" customHeight="1">
      <c r="A184" s="10" t="s">
        <v>175</v>
      </c>
      <c r="C184" s="103" t="s">
        <v>175</v>
      </c>
      <c r="E184" s="103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  <c r="W184" s="235" t="s">
        <v>175</v>
      </c>
    </row>
    <row r="185" spans="1:23" ht="15" customHeight="1">
      <c r="A185" s="10" t="s">
        <v>185</v>
      </c>
      <c r="C185" s="103" t="s">
        <v>175</v>
      </c>
      <c r="E185" s="103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5" t="s">
        <v>185</v>
      </c>
    </row>
    <row r="186" spans="1:23" ht="15" customHeight="1">
      <c r="A186" s="10" t="s">
        <v>175</v>
      </c>
      <c r="C186" s="103" t="s">
        <v>175</v>
      </c>
      <c r="E186" s="103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5" t="s">
        <v>175</v>
      </c>
    </row>
    <row r="187" spans="1:23" ht="15" customHeight="1">
      <c r="A187" s="10" t="s">
        <v>175</v>
      </c>
      <c r="C187" s="103" t="s">
        <v>175</v>
      </c>
      <c r="E187" s="103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5" t="s">
        <v>175</v>
      </c>
    </row>
    <row r="188" spans="1:23" ht="15" customHeight="1">
      <c r="A188" s="10" t="s">
        <v>175</v>
      </c>
      <c r="C188" s="103" t="s">
        <v>175</v>
      </c>
      <c r="E188" s="103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5" t="s">
        <v>175</v>
      </c>
    </row>
    <row r="189" spans="1:23" ht="15" customHeight="1">
      <c r="A189" s="10" t="s">
        <v>175</v>
      </c>
      <c r="C189" s="103" t="s">
        <v>175</v>
      </c>
      <c r="E189" s="103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5" t="s">
        <v>175</v>
      </c>
    </row>
    <row r="190" spans="1:23" ht="15" customHeight="1">
      <c r="A190" s="10" t="s">
        <v>175</v>
      </c>
      <c r="C190" s="103" t="s">
        <v>175</v>
      </c>
      <c r="E190" s="103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5" t="s">
        <v>175</v>
      </c>
    </row>
    <row r="191" spans="1:23" ht="15" customHeight="1">
      <c r="A191" s="10" t="s">
        <v>175</v>
      </c>
      <c r="C191" s="103" t="s">
        <v>175</v>
      </c>
      <c r="E191" s="103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  <c r="W191" s="235" t="s">
        <v>175</v>
      </c>
    </row>
    <row r="192" spans="1:23" ht="15" customHeight="1">
      <c r="A192" s="10" t="s">
        <v>175</v>
      </c>
      <c r="C192" s="103" t="s">
        <v>175</v>
      </c>
      <c r="E192" s="103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5" t="s">
        <v>175</v>
      </c>
    </row>
    <row r="193" spans="1:23" ht="15" customHeight="1">
      <c r="A193" s="10" t="s">
        <v>185</v>
      </c>
      <c r="C193" s="103" t="s">
        <v>175</v>
      </c>
      <c r="E193" s="103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5" t="s">
        <v>185</v>
      </c>
    </row>
    <row r="194" spans="1:23" ht="15" customHeight="1">
      <c r="A194" s="10" t="s">
        <v>175</v>
      </c>
      <c r="C194" s="103" t="s">
        <v>175</v>
      </c>
      <c r="E194" s="103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5" t="s">
        <v>175</v>
      </c>
    </row>
    <row r="195" spans="1:23" ht="15" customHeight="1">
      <c r="A195" s="10" t="s">
        <v>175</v>
      </c>
      <c r="C195" s="103" t="s">
        <v>175</v>
      </c>
      <c r="E195" s="103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5" t="s">
        <v>175</v>
      </c>
    </row>
    <row r="196" spans="1:23" ht="15" customHeight="1">
      <c r="A196" s="10" t="s">
        <v>185</v>
      </c>
      <c r="C196" s="103" t="s">
        <v>175</v>
      </c>
      <c r="E196" s="103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5" t="s">
        <v>185</v>
      </c>
    </row>
  </sheetData>
  <mergeCells count="74">
    <mergeCell ref="W135:W136"/>
    <mergeCell ref="W71:W72"/>
    <mergeCell ref="C135:C136"/>
    <mergeCell ref="F135:G135"/>
    <mergeCell ref="H135:I135"/>
    <mergeCell ref="J135:K135"/>
    <mergeCell ref="L135:M135"/>
    <mergeCell ref="N135:O135"/>
    <mergeCell ref="P135:Q135"/>
    <mergeCell ref="R135:S135"/>
    <mergeCell ref="F71:G71"/>
    <mergeCell ref="H71:I71"/>
    <mergeCell ref="J71:K71"/>
    <mergeCell ref="T135:U135"/>
    <mergeCell ref="N71:O71"/>
    <mergeCell ref="P71:Q71"/>
    <mergeCell ref="R71:S71"/>
    <mergeCell ref="T71:U71"/>
    <mergeCell ref="L71:M71"/>
    <mergeCell ref="L3:M3"/>
    <mergeCell ref="N3:O3"/>
    <mergeCell ref="T3:U3"/>
    <mergeCell ref="P3:Q3"/>
    <mergeCell ref="R3:S3"/>
    <mergeCell ref="H3:I3"/>
    <mergeCell ref="W3:W4"/>
    <mergeCell ref="C43:D43"/>
    <mergeCell ref="C28:D28"/>
    <mergeCell ref="C37:D37"/>
    <mergeCell ref="C40:D40"/>
    <mergeCell ref="C36:D36"/>
    <mergeCell ref="B31:C31"/>
    <mergeCell ref="C34:D34"/>
    <mergeCell ref="J3:K3"/>
    <mergeCell ref="B16:C16"/>
    <mergeCell ref="B21:C21"/>
    <mergeCell ref="F3:G3"/>
    <mergeCell ref="B25:C25"/>
    <mergeCell ref="C3:C4"/>
    <mergeCell ref="B12:C12"/>
    <mergeCell ref="B6:C6"/>
    <mergeCell ref="B8:C8"/>
    <mergeCell ref="C47:D47"/>
    <mergeCell ref="C79:D79"/>
    <mergeCell ref="C80:D80"/>
    <mergeCell ref="C57:D57"/>
    <mergeCell ref="B74:C74"/>
    <mergeCell ref="C55:D55"/>
    <mergeCell ref="C71:C72"/>
    <mergeCell ref="C142:D142"/>
    <mergeCell ref="B82:C82"/>
    <mergeCell ref="C91:D91"/>
    <mergeCell ref="C98:D98"/>
    <mergeCell ref="C115:D115"/>
    <mergeCell ref="C103:D103"/>
    <mergeCell ref="C114:D114"/>
    <mergeCell ref="C107:D107"/>
    <mergeCell ref="B110:C110"/>
    <mergeCell ref="B93:C93"/>
    <mergeCell ref="B126:C126"/>
    <mergeCell ref="B138:C138"/>
    <mergeCell ref="C118:D118"/>
    <mergeCell ref="C119:D119"/>
    <mergeCell ref="B121:C121"/>
    <mergeCell ref="C168:D168"/>
    <mergeCell ref="B62:C62"/>
    <mergeCell ref="B154:D154"/>
    <mergeCell ref="C158:D158"/>
    <mergeCell ref="C164:D164"/>
    <mergeCell ref="B144:C144"/>
    <mergeCell ref="C147:D147"/>
    <mergeCell ref="B149:C149"/>
    <mergeCell ref="C152:D152"/>
    <mergeCell ref="C159:D159"/>
  </mergeCells>
  <printOptions/>
  <pageMargins left="0.7874015748031497" right="0.5905511811023623" top="0.5905511811023623" bottom="0.5905511811023623" header="0.5118110236220472" footer="0.5118110236220472"/>
  <pageSetup horizontalDpi="400" verticalDpi="400" orientation="portrait" pageOrder="overThenDown" paperSize="9" r:id="rId1"/>
  <rowBreaks count="1" manualBreakCount="1">
    <brk id="68" max="22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6"/>
  <sheetViews>
    <sheetView zoomScale="120" zoomScaleNormal="120" zoomScaleSheetLayoutView="100" workbookViewId="0" topLeftCell="A1">
      <selection activeCell="D2" sqref="D2"/>
    </sheetView>
  </sheetViews>
  <sheetFormatPr defaultColWidth="9.00390625" defaultRowHeight="15" customHeight="1"/>
  <cols>
    <col min="1" max="1" width="4.00390625" style="24" customWidth="1"/>
    <col min="2" max="2" width="2.75390625" style="19" customWidth="1"/>
    <col min="3" max="3" width="0.74609375" style="19" customWidth="1"/>
    <col min="4" max="4" width="21.375" style="20" customWidth="1"/>
    <col min="5" max="5" width="4.375" style="20" customWidth="1"/>
    <col min="6" max="6" width="1.00390625" style="20" customWidth="1"/>
    <col min="7" max="7" width="8.875" style="316" customWidth="1"/>
    <col min="8" max="8" width="9.375" style="15" customWidth="1"/>
    <col min="9" max="9" width="0.37109375" style="16" customWidth="1"/>
    <col min="10" max="10" width="4.00390625" style="1" customWidth="1"/>
    <col min="11" max="11" width="2.75390625" style="1" customWidth="1"/>
    <col min="12" max="12" width="0.74609375" style="1" customWidth="1"/>
    <col min="13" max="13" width="21.25390625" style="1" customWidth="1"/>
    <col min="14" max="14" width="5.25390625" style="1" customWidth="1"/>
    <col min="15" max="15" width="1.00390625" style="16" customWidth="1"/>
    <col min="16" max="16" width="7.625" style="16" customWidth="1"/>
    <col min="17" max="17" width="8.25390625" style="16" customWidth="1"/>
    <col min="18" max="16384" width="8.875" style="1" customWidth="1"/>
  </cols>
  <sheetData>
    <row r="1" spans="1:17" s="308" customFormat="1" ht="15" customHeight="1">
      <c r="A1" s="36"/>
      <c r="B1" s="590" t="s">
        <v>181</v>
      </c>
      <c r="C1" s="590"/>
      <c r="D1" s="591"/>
      <c r="E1" s="37"/>
      <c r="F1" s="318"/>
      <c r="G1" s="314" t="s">
        <v>565</v>
      </c>
      <c r="H1" s="38" t="s">
        <v>182</v>
      </c>
      <c r="I1" s="42"/>
      <c r="J1" s="36"/>
      <c r="K1" s="590" t="s">
        <v>180</v>
      </c>
      <c r="L1" s="590"/>
      <c r="M1" s="591"/>
      <c r="N1" s="37"/>
      <c r="O1" s="318"/>
      <c r="P1" s="39" t="s">
        <v>565</v>
      </c>
      <c r="Q1" s="341" t="s">
        <v>182</v>
      </c>
    </row>
    <row r="2" spans="1:17" s="308" customFormat="1" ht="9" customHeight="1">
      <c r="A2" s="31"/>
      <c r="B2" s="32"/>
      <c r="C2" s="32"/>
      <c r="D2" s="4"/>
      <c r="E2" s="4"/>
      <c r="F2" s="319"/>
      <c r="G2" s="315"/>
      <c r="H2" s="331"/>
      <c r="I2" s="43"/>
      <c r="J2" s="30"/>
      <c r="K2" s="30"/>
      <c r="L2" s="30"/>
      <c r="M2" s="30"/>
      <c r="N2" s="30"/>
      <c r="O2" s="334"/>
      <c r="P2" s="41"/>
      <c r="Q2" s="41"/>
    </row>
    <row r="3" spans="1:17" s="309" customFormat="1" ht="9" customHeight="1">
      <c r="A3" s="28" t="s">
        <v>567</v>
      </c>
      <c r="B3" s="585" t="s">
        <v>568</v>
      </c>
      <c r="C3" s="585"/>
      <c r="D3" s="586"/>
      <c r="E3" s="6"/>
      <c r="F3" s="320"/>
      <c r="G3" s="252">
        <f>G5+G21+G25+G33+P111+P121+P133+P149+P174+P190+P196+P204+P212+P218+P224</f>
        <v>14764</v>
      </c>
      <c r="H3" s="252">
        <f>H5+H21+H25+H33+Q111+Q121+Q133+Q149+Q174+Q190+Q196+Q204+Q212+Q218+Q224</f>
        <v>119714</v>
      </c>
      <c r="I3" s="44"/>
      <c r="J3" s="26" t="s">
        <v>1128</v>
      </c>
      <c r="K3" s="250" t="s">
        <v>259</v>
      </c>
      <c r="L3" s="248"/>
      <c r="M3" s="247" t="s">
        <v>260</v>
      </c>
      <c r="N3" s="247"/>
      <c r="O3" s="323"/>
      <c r="P3" s="246">
        <v>9</v>
      </c>
      <c r="Q3" s="246">
        <v>53</v>
      </c>
    </row>
    <row r="4" spans="1:17" s="309" customFormat="1" ht="9" customHeight="1">
      <c r="A4" s="28"/>
      <c r="B4" s="6"/>
      <c r="C4" s="207"/>
      <c r="D4" s="18"/>
      <c r="E4" s="6"/>
      <c r="F4" s="320"/>
      <c r="G4" s="252"/>
      <c r="H4" s="332"/>
      <c r="I4" s="44"/>
      <c r="J4" s="26" t="s">
        <v>1128</v>
      </c>
      <c r="K4" s="250" t="s">
        <v>1168</v>
      </c>
      <c r="L4" s="248"/>
      <c r="M4" s="247" t="s">
        <v>1163</v>
      </c>
      <c r="N4" s="247"/>
      <c r="O4" s="323"/>
      <c r="P4" s="246">
        <v>2</v>
      </c>
      <c r="Q4" s="246">
        <v>76</v>
      </c>
    </row>
    <row r="5" spans="1:17" s="309" customFormat="1" ht="9" customHeight="1">
      <c r="A5" s="28" t="s">
        <v>1137</v>
      </c>
      <c r="B5" s="585" t="s">
        <v>564</v>
      </c>
      <c r="C5" s="585"/>
      <c r="D5" s="586"/>
      <c r="E5" s="6"/>
      <c r="F5" s="320"/>
      <c r="G5" s="252">
        <f>+G7+G11+G15</f>
        <v>18</v>
      </c>
      <c r="H5" s="252">
        <f>+H7+H11+H15</f>
        <v>233</v>
      </c>
      <c r="I5" s="44"/>
      <c r="J5" s="26" t="s">
        <v>210</v>
      </c>
      <c r="K5" s="250" t="s">
        <v>1164</v>
      </c>
      <c r="L5" s="248"/>
      <c r="M5" s="582" t="s">
        <v>1165</v>
      </c>
      <c r="N5" s="582"/>
      <c r="O5" s="323"/>
      <c r="P5" s="246">
        <v>5</v>
      </c>
      <c r="Q5" s="246">
        <v>27</v>
      </c>
    </row>
    <row r="6" spans="1:17" s="309" customFormat="1" ht="9" customHeight="1">
      <c r="A6" s="28"/>
      <c r="B6" s="6"/>
      <c r="C6" s="207"/>
      <c r="D6" s="18"/>
      <c r="E6" s="6"/>
      <c r="F6" s="320"/>
      <c r="G6" s="252"/>
      <c r="H6" s="332"/>
      <c r="I6" s="44"/>
      <c r="J6" s="1"/>
      <c r="K6" s="250" t="s">
        <v>1166</v>
      </c>
      <c r="L6" s="248"/>
      <c r="M6" s="247" t="s">
        <v>1167</v>
      </c>
      <c r="N6" s="247"/>
      <c r="O6" s="323"/>
      <c r="P6" s="246">
        <v>4</v>
      </c>
      <c r="Q6" s="246">
        <v>10</v>
      </c>
    </row>
    <row r="7" spans="1:17" s="309" customFormat="1" ht="9" customHeight="1">
      <c r="A7" s="29" t="s">
        <v>1138</v>
      </c>
      <c r="B7" s="585" t="s">
        <v>1139</v>
      </c>
      <c r="C7" s="585"/>
      <c r="D7" s="586"/>
      <c r="E7" s="6"/>
      <c r="F7" s="320"/>
      <c r="G7" s="252">
        <f>+G9</f>
        <v>8</v>
      </c>
      <c r="H7" s="332">
        <f>+H9</f>
        <v>107</v>
      </c>
      <c r="I7" s="44"/>
      <c r="J7" s="1"/>
      <c r="K7" s="250"/>
      <c r="L7" s="248"/>
      <c r="M7" s="247"/>
      <c r="N7" s="247"/>
      <c r="O7" s="323"/>
      <c r="P7" s="249"/>
      <c r="Q7" s="249"/>
    </row>
    <row r="8" spans="1:17" s="309" customFormat="1" ht="9" customHeight="1">
      <c r="A8" s="29"/>
      <c r="B8" s="6"/>
      <c r="C8" s="207"/>
      <c r="D8" s="18"/>
      <c r="E8" s="6"/>
      <c r="F8" s="320"/>
      <c r="G8" s="252"/>
      <c r="H8" s="332"/>
      <c r="I8" s="44"/>
      <c r="J8" s="26" t="s">
        <v>269</v>
      </c>
      <c r="K8" s="580" t="s">
        <v>1067</v>
      </c>
      <c r="L8" s="539"/>
      <c r="M8" s="539"/>
      <c r="N8" s="22"/>
      <c r="O8" s="321"/>
      <c r="P8" s="206">
        <f>SUM(P10:P13)</f>
        <v>41</v>
      </c>
      <c r="Q8" s="206">
        <f>SUM(Q10:Q13)</f>
        <v>242</v>
      </c>
    </row>
    <row r="9" spans="1:17" s="34" customFormat="1" ht="9" customHeight="1">
      <c r="A9" s="26" t="s">
        <v>556</v>
      </c>
      <c r="B9" s="580" t="s">
        <v>1139</v>
      </c>
      <c r="C9" s="580"/>
      <c r="D9" s="521"/>
      <c r="E9" s="22"/>
      <c r="F9" s="321"/>
      <c r="G9" s="258">
        <v>8</v>
      </c>
      <c r="H9" s="258">
        <v>107</v>
      </c>
      <c r="I9" s="45"/>
      <c r="J9" s="26" t="s">
        <v>210</v>
      </c>
      <c r="K9" s="22" t="s">
        <v>1128</v>
      </c>
      <c r="L9" s="22"/>
      <c r="M9" s="17"/>
      <c r="N9" s="22"/>
      <c r="O9" s="321"/>
      <c r="P9" s="206" t="s">
        <v>1128</v>
      </c>
      <c r="Q9" s="206" t="s">
        <v>1128</v>
      </c>
    </row>
    <row r="10" spans="1:17" s="34" customFormat="1" ht="9" customHeight="1">
      <c r="A10" s="26"/>
      <c r="B10" s="22"/>
      <c r="C10" s="208"/>
      <c r="D10" s="17"/>
      <c r="E10" s="22"/>
      <c r="F10" s="321"/>
      <c r="G10" s="206"/>
      <c r="H10" s="35"/>
      <c r="I10" s="45"/>
      <c r="J10" s="1"/>
      <c r="K10" s="250" t="s">
        <v>261</v>
      </c>
      <c r="L10" s="248"/>
      <c r="M10" s="247" t="s">
        <v>262</v>
      </c>
      <c r="N10" s="247"/>
      <c r="O10" s="323"/>
      <c r="P10" s="246">
        <v>11</v>
      </c>
      <c r="Q10" s="246">
        <v>63</v>
      </c>
    </row>
    <row r="11" spans="1:17" s="309" customFormat="1" ht="9" customHeight="1">
      <c r="A11" s="29" t="s">
        <v>1140</v>
      </c>
      <c r="B11" s="585" t="s">
        <v>1141</v>
      </c>
      <c r="C11" s="585"/>
      <c r="D11" s="586"/>
      <c r="E11" s="6"/>
      <c r="F11" s="320"/>
      <c r="G11" s="252">
        <f>+G13</f>
        <v>6</v>
      </c>
      <c r="H11" s="332">
        <f>+H13</f>
        <v>83</v>
      </c>
      <c r="I11" s="44"/>
      <c r="J11" s="1"/>
      <c r="K11" s="250" t="s">
        <v>263</v>
      </c>
      <c r="L11" s="248"/>
      <c r="M11" s="247" t="s">
        <v>264</v>
      </c>
      <c r="N11" s="247"/>
      <c r="O11" s="323"/>
      <c r="P11" s="249" t="s">
        <v>209</v>
      </c>
      <c r="Q11" s="249" t="s">
        <v>209</v>
      </c>
    </row>
    <row r="12" spans="1:17" s="309" customFormat="1" ht="9" customHeight="1">
      <c r="A12" s="29"/>
      <c r="B12" s="6"/>
      <c r="C12" s="207"/>
      <c r="D12" s="18"/>
      <c r="E12" s="6"/>
      <c r="F12" s="320"/>
      <c r="G12" s="252"/>
      <c r="H12" s="332"/>
      <c r="I12" s="44"/>
      <c r="J12" s="1"/>
      <c r="K12" s="250" t="s">
        <v>265</v>
      </c>
      <c r="L12" s="248"/>
      <c r="M12" s="247" t="s">
        <v>266</v>
      </c>
      <c r="N12" s="247"/>
      <c r="O12" s="323"/>
      <c r="P12" s="246">
        <v>29</v>
      </c>
      <c r="Q12" s="246">
        <v>177</v>
      </c>
    </row>
    <row r="13" spans="1:17" s="34" customFormat="1" ht="9" customHeight="1">
      <c r="A13" s="26" t="s">
        <v>557</v>
      </c>
      <c r="B13" s="580" t="s">
        <v>1141</v>
      </c>
      <c r="C13" s="580"/>
      <c r="D13" s="521"/>
      <c r="E13" s="22"/>
      <c r="F13" s="321"/>
      <c r="G13" s="258">
        <v>6</v>
      </c>
      <c r="H13" s="258">
        <v>83</v>
      </c>
      <c r="I13" s="45"/>
      <c r="J13" s="1"/>
      <c r="K13" s="250" t="s">
        <v>267</v>
      </c>
      <c r="L13" s="248"/>
      <c r="M13" s="247" t="s">
        <v>268</v>
      </c>
      <c r="N13" s="247"/>
      <c r="O13" s="323"/>
      <c r="P13" s="246">
        <v>1</v>
      </c>
      <c r="Q13" s="246">
        <v>2</v>
      </c>
    </row>
    <row r="14" spans="1:17" s="34" customFormat="1" ht="9" customHeight="1">
      <c r="A14" s="26"/>
      <c r="B14" s="22"/>
      <c r="C14" s="208"/>
      <c r="D14" s="17"/>
      <c r="E14" s="22"/>
      <c r="F14" s="321"/>
      <c r="G14" s="206"/>
      <c r="H14" s="35"/>
      <c r="I14" s="45"/>
      <c r="J14" s="1"/>
      <c r="K14" s="250"/>
      <c r="L14" s="248"/>
      <c r="M14" s="247"/>
      <c r="N14" s="247"/>
      <c r="O14" s="323"/>
      <c r="P14" s="246"/>
      <c r="Q14" s="246"/>
    </row>
    <row r="15" spans="1:17" s="309" customFormat="1" ht="9" customHeight="1">
      <c r="A15" s="29" t="s">
        <v>1142</v>
      </c>
      <c r="B15" s="585" t="s">
        <v>1143</v>
      </c>
      <c r="C15" s="585"/>
      <c r="D15" s="586"/>
      <c r="E15" s="6"/>
      <c r="F15" s="320"/>
      <c r="G15" s="252">
        <f>+G17</f>
        <v>4</v>
      </c>
      <c r="H15" s="332">
        <f>+H17</f>
        <v>43</v>
      </c>
      <c r="I15" s="44"/>
      <c r="J15" s="26" t="s">
        <v>153</v>
      </c>
      <c r="K15" s="580" t="s">
        <v>270</v>
      </c>
      <c r="L15" s="539"/>
      <c r="M15" s="539"/>
      <c r="N15" s="539"/>
      <c r="O15" s="322"/>
      <c r="P15" s="206">
        <f>SUM(P17:P23)</f>
        <v>5</v>
      </c>
      <c r="Q15" s="206">
        <f>SUM(Q17:Q23)</f>
        <v>94</v>
      </c>
    </row>
    <row r="16" spans="1:17" s="309" customFormat="1" ht="9" customHeight="1">
      <c r="A16" s="29"/>
      <c r="B16" s="6"/>
      <c r="C16" s="207"/>
      <c r="D16" s="18"/>
      <c r="E16" s="6"/>
      <c r="F16" s="320"/>
      <c r="G16" s="252"/>
      <c r="H16" s="332"/>
      <c r="I16" s="44"/>
      <c r="J16" s="26"/>
      <c r="K16" s="24"/>
      <c r="L16" s="209"/>
      <c r="M16" s="20"/>
      <c r="N16" s="20"/>
      <c r="O16" s="322"/>
      <c r="P16" s="316"/>
      <c r="Q16" s="15"/>
    </row>
    <row r="17" spans="1:17" s="34" customFormat="1" ht="9" customHeight="1">
      <c r="A17" s="26" t="s">
        <v>179</v>
      </c>
      <c r="B17" s="580" t="s">
        <v>1143</v>
      </c>
      <c r="C17" s="580"/>
      <c r="D17" s="521"/>
      <c r="E17" s="22"/>
      <c r="F17" s="321"/>
      <c r="G17" s="258">
        <v>4</v>
      </c>
      <c r="H17" s="258">
        <v>43</v>
      </c>
      <c r="I17" s="45"/>
      <c r="J17" s="26" t="s">
        <v>210</v>
      </c>
      <c r="K17" s="250" t="s">
        <v>271</v>
      </c>
      <c r="L17" s="248"/>
      <c r="M17" s="247" t="s">
        <v>272</v>
      </c>
      <c r="N17" s="247"/>
      <c r="O17" s="323"/>
      <c r="P17" s="249" t="s">
        <v>209</v>
      </c>
      <c r="Q17" s="249" t="s">
        <v>209</v>
      </c>
    </row>
    <row r="18" spans="1:17" s="34" customFormat="1" ht="9" customHeight="1">
      <c r="A18" s="26"/>
      <c r="B18" s="580"/>
      <c r="C18" s="580"/>
      <c r="D18" s="521"/>
      <c r="E18" s="22"/>
      <c r="F18" s="321"/>
      <c r="G18" s="258"/>
      <c r="H18" s="258"/>
      <c r="I18" s="45"/>
      <c r="J18" s="1"/>
      <c r="K18" s="250" t="s">
        <v>273</v>
      </c>
      <c r="L18" s="248"/>
      <c r="M18" s="247" t="s">
        <v>274</v>
      </c>
      <c r="N18" s="247"/>
      <c r="O18" s="323"/>
      <c r="P18" s="249" t="s">
        <v>209</v>
      </c>
      <c r="Q18" s="249" t="s">
        <v>209</v>
      </c>
    </row>
    <row r="19" spans="1:17" s="34" customFormat="1" ht="9" customHeight="1">
      <c r="A19" s="26" t="s">
        <v>1151</v>
      </c>
      <c r="B19" s="580" t="s">
        <v>672</v>
      </c>
      <c r="C19" s="580"/>
      <c r="D19" s="521"/>
      <c r="E19" s="22"/>
      <c r="F19" s="321"/>
      <c r="G19" s="258">
        <v>0</v>
      </c>
      <c r="H19" s="258">
        <v>0</v>
      </c>
      <c r="I19" s="45"/>
      <c r="J19" s="1"/>
      <c r="K19" s="250" t="s">
        <v>275</v>
      </c>
      <c r="L19" s="248"/>
      <c r="M19" s="247" t="s">
        <v>276</v>
      </c>
      <c r="N19" s="247"/>
      <c r="O19" s="323"/>
      <c r="P19" s="249" t="s">
        <v>209</v>
      </c>
      <c r="Q19" s="249" t="s">
        <v>209</v>
      </c>
    </row>
    <row r="20" spans="1:17" s="309" customFormat="1" ht="9" customHeight="1">
      <c r="A20" s="26"/>
      <c r="B20" s="22"/>
      <c r="C20" s="208"/>
      <c r="D20" s="17"/>
      <c r="E20" s="22"/>
      <c r="F20" s="321"/>
      <c r="G20" s="206"/>
      <c r="H20" s="35"/>
      <c r="I20" s="44"/>
      <c r="J20" s="1"/>
      <c r="K20" s="250" t="s">
        <v>277</v>
      </c>
      <c r="L20" s="248"/>
      <c r="M20" s="247" t="s">
        <v>278</v>
      </c>
      <c r="N20" s="247"/>
      <c r="O20" s="323"/>
      <c r="P20" s="249" t="s">
        <v>209</v>
      </c>
      <c r="Q20" s="249" t="s">
        <v>209</v>
      </c>
    </row>
    <row r="21" spans="1:17" s="309" customFormat="1" ht="9" customHeight="1">
      <c r="A21" s="29" t="s">
        <v>559</v>
      </c>
      <c r="B21" s="585" t="s">
        <v>560</v>
      </c>
      <c r="C21" s="539"/>
      <c r="D21" s="539"/>
      <c r="E21" s="6"/>
      <c r="F21" s="320"/>
      <c r="G21" s="252">
        <f>+G23</f>
        <v>8</v>
      </c>
      <c r="H21" s="332">
        <f>+H23</f>
        <v>58</v>
      </c>
      <c r="I21" s="44"/>
      <c r="J21" s="1"/>
      <c r="K21" s="250" t="s">
        <v>279</v>
      </c>
      <c r="L21" s="248"/>
      <c r="M21" s="247" t="s">
        <v>280</v>
      </c>
      <c r="N21" s="247"/>
      <c r="O21" s="323"/>
      <c r="P21" s="246">
        <v>5</v>
      </c>
      <c r="Q21" s="246">
        <v>94</v>
      </c>
    </row>
    <row r="22" spans="1:17" s="34" customFormat="1" ht="9" customHeight="1">
      <c r="A22" s="29"/>
      <c r="B22" s="6"/>
      <c r="C22" s="207"/>
      <c r="D22" s="18"/>
      <c r="E22" s="6"/>
      <c r="F22" s="320"/>
      <c r="G22" s="252"/>
      <c r="H22" s="332"/>
      <c r="I22" s="45"/>
      <c r="J22" s="1"/>
      <c r="K22" s="250" t="s">
        <v>281</v>
      </c>
      <c r="L22" s="248"/>
      <c r="M22" s="247" t="s">
        <v>282</v>
      </c>
      <c r="N22" s="247"/>
      <c r="O22" s="323"/>
      <c r="P22" s="249" t="s">
        <v>209</v>
      </c>
      <c r="Q22" s="249" t="s">
        <v>209</v>
      </c>
    </row>
    <row r="23" spans="1:17" s="34" customFormat="1" ht="9" customHeight="1">
      <c r="A23" s="26" t="s">
        <v>188</v>
      </c>
      <c r="B23" s="580" t="s">
        <v>677</v>
      </c>
      <c r="C23" s="539"/>
      <c r="D23" s="539"/>
      <c r="E23" s="22"/>
      <c r="F23" s="321"/>
      <c r="G23" s="258">
        <v>8</v>
      </c>
      <c r="H23" s="258">
        <v>58</v>
      </c>
      <c r="I23" s="45"/>
      <c r="J23" s="26" t="s">
        <v>210</v>
      </c>
      <c r="K23" s="22"/>
      <c r="L23" s="22"/>
      <c r="M23" s="17"/>
      <c r="N23" s="22"/>
      <c r="O23" s="321"/>
      <c r="P23" s="206"/>
      <c r="Q23" s="206"/>
    </row>
    <row r="24" spans="1:17" s="309" customFormat="1" ht="9" customHeight="1">
      <c r="A24" s="26"/>
      <c r="B24" s="22"/>
      <c r="C24" s="208"/>
      <c r="D24" s="17"/>
      <c r="E24" s="22"/>
      <c r="F24" s="321"/>
      <c r="G24" s="206"/>
      <c r="H24" s="35"/>
      <c r="I24" s="44"/>
      <c r="J24" s="26" t="s">
        <v>154</v>
      </c>
      <c r="K24" s="581" t="s">
        <v>525</v>
      </c>
      <c r="L24" s="539"/>
      <c r="M24" s="539"/>
      <c r="N24" s="50"/>
      <c r="O24" s="322"/>
      <c r="P24" s="206">
        <f>SUM(P26:P29)</f>
        <v>67</v>
      </c>
      <c r="Q24" s="206">
        <f>SUM(Q26:Q29)</f>
        <v>587</v>
      </c>
    </row>
    <row r="25" spans="1:17" s="309" customFormat="1" ht="9" customHeight="1">
      <c r="A25" s="29" t="s">
        <v>1145</v>
      </c>
      <c r="B25" s="585" t="s">
        <v>1146</v>
      </c>
      <c r="C25" s="539"/>
      <c r="D25" s="539"/>
      <c r="E25" s="6"/>
      <c r="F25" s="320"/>
      <c r="G25" s="252">
        <f>SUM(G27:G31)</f>
        <v>1276</v>
      </c>
      <c r="H25" s="332">
        <f>SUM(H27:H31)</f>
        <v>9631</v>
      </c>
      <c r="I25" s="44"/>
      <c r="J25" s="1"/>
      <c r="K25" s="212"/>
      <c r="L25" s="209"/>
      <c r="M25" s="20"/>
      <c r="N25" s="21"/>
      <c r="O25" s="324"/>
      <c r="P25" s="316"/>
      <c r="Q25" s="15"/>
    </row>
    <row r="26" spans="1:17" s="34" customFormat="1" ht="9" customHeight="1">
      <c r="A26" s="29"/>
      <c r="B26" s="6"/>
      <c r="C26" s="207"/>
      <c r="D26" s="18"/>
      <c r="E26" s="6"/>
      <c r="F26" s="320"/>
      <c r="G26" s="252"/>
      <c r="H26" s="332"/>
      <c r="I26" s="45"/>
      <c r="J26" s="1"/>
      <c r="K26" s="250" t="s">
        <v>283</v>
      </c>
      <c r="L26" s="248"/>
      <c r="M26" s="247" t="s">
        <v>284</v>
      </c>
      <c r="N26" s="247"/>
      <c r="O26" s="323"/>
      <c r="P26" s="246">
        <v>59</v>
      </c>
      <c r="Q26" s="246">
        <v>491</v>
      </c>
    </row>
    <row r="27" spans="1:17" s="34" customFormat="1" ht="9" customHeight="1">
      <c r="A27" s="26" t="s">
        <v>189</v>
      </c>
      <c r="B27" s="580" t="s">
        <v>561</v>
      </c>
      <c r="C27" s="539"/>
      <c r="D27" s="539"/>
      <c r="E27" s="22"/>
      <c r="F27" s="321"/>
      <c r="G27" s="258">
        <v>592</v>
      </c>
      <c r="H27" s="258">
        <v>4976</v>
      </c>
      <c r="I27" s="45"/>
      <c r="J27" s="1"/>
      <c r="K27" s="250" t="s">
        <v>285</v>
      </c>
      <c r="L27" s="248"/>
      <c r="M27" s="247" t="s">
        <v>286</v>
      </c>
      <c r="N27" s="247"/>
      <c r="O27" s="323"/>
      <c r="P27" s="246">
        <v>5</v>
      </c>
      <c r="Q27" s="246">
        <v>72</v>
      </c>
    </row>
    <row r="28" spans="1:17" s="34" customFormat="1" ht="9" customHeight="1">
      <c r="A28" s="26"/>
      <c r="B28" s="22"/>
      <c r="C28" s="208"/>
      <c r="D28" s="17"/>
      <c r="E28" s="22"/>
      <c r="F28" s="321"/>
      <c r="G28" s="206"/>
      <c r="H28" s="35"/>
      <c r="I28" s="45"/>
      <c r="J28" s="26"/>
      <c r="K28" s="250" t="s">
        <v>287</v>
      </c>
      <c r="L28" s="248"/>
      <c r="M28" s="247" t="s">
        <v>288</v>
      </c>
      <c r="N28" s="247"/>
      <c r="O28" s="323"/>
      <c r="P28" s="246">
        <v>3</v>
      </c>
      <c r="Q28" s="246">
        <v>24</v>
      </c>
    </row>
    <row r="29" spans="1:17" s="34" customFormat="1" ht="9" customHeight="1">
      <c r="A29" s="26" t="s">
        <v>685</v>
      </c>
      <c r="B29" s="580" t="s">
        <v>651</v>
      </c>
      <c r="C29" s="539"/>
      <c r="D29" s="539"/>
      <c r="E29" s="50"/>
      <c r="F29" s="321"/>
      <c r="G29" s="258">
        <v>358</v>
      </c>
      <c r="H29" s="258">
        <v>2516</v>
      </c>
      <c r="I29" s="45"/>
      <c r="J29" s="26" t="s">
        <v>210</v>
      </c>
      <c r="K29" s="250" t="s">
        <v>289</v>
      </c>
      <c r="L29" s="248"/>
      <c r="M29" s="247" t="s">
        <v>290</v>
      </c>
      <c r="N29" s="247"/>
      <c r="O29" s="323"/>
      <c r="P29" s="249" t="s">
        <v>209</v>
      </c>
      <c r="Q29" s="249" t="s">
        <v>209</v>
      </c>
    </row>
    <row r="30" spans="1:17" s="34" customFormat="1" ht="9" customHeight="1">
      <c r="A30" s="26"/>
      <c r="B30" s="22"/>
      <c r="C30" s="208"/>
      <c r="D30" s="17"/>
      <c r="E30" s="22"/>
      <c r="F30" s="321"/>
      <c r="G30" s="206"/>
      <c r="H30" s="35"/>
      <c r="I30" s="45"/>
      <c r="J30" s="1"/>
      <c r="K30" s="24"/>
      <c r="L30" s="209"/>
      <c r="M30" s="20"/>
      <c r="N30" s="21"/>
      <c r="O30" s="324"/>
      <c r="P30" s="316"/>
      <c r="Q30" s="15"/>
    </row>
    <row r="31" spans="1:17" s="34" customFormat="1" ht="9" customHeight="1">
      <c r="A31" s="26" t="s">
        <v>686</v>
      </c>
      <c r="B31" s="580" t="s">
        <v>1147</v>
      </c>
      <c r="C31" s="539"/>
      <c r="D31" s="539"/>
      <c r="E31" s="22"/>
      <c r="F31" s="321"/>
      <c r="G31" s="258">
        <v>326</v>
      </c>
      <c r="H31" s="258">
        <v>2139</v>
      </c>
      <c r="I31" s="45"/>
      <c r="J31" s="26" t="s">
        <v>291</v>
      </c>
      <c r="K31" s="580" t="s">
        <v>1069</v>
      </c>
      <c r="L31" s="539"/>
      <c r="M31" s="539"/>
      <c r="N31" s="22"/>
      <c r="O31" s="321"/>
      <c r="P31" s="206">
        <f>SUM(P33:P40)</f>
        <v>9</v>
      </c>
      <c r="Q31" s="206">
        <f>SUM(Q33:Q40)</f>
        <v>175</v>
      </c>
    </row>
    <row r="32" spans="1:17" s="309" customFormat="1" ht="9" customHeight="1">
      <c r="A32" s="26"/>
      <c r="B32" s="22"/>
      <c r="C32" s="208"/>
      <c r="D32" s="17"/>
      <c r="E32" s="22"/>
      <c r="F32" s="321"/>
      <c r="G32" s="206"/>
      <c r="H32" s="35"/>
      <c r="I32" s="44"/>
      <c r="J32" s="1"/>
      <c r="K32" s="24"/>
      <c r="L32" s="209"/>
      <c r="M32" s="20"/>
      <c r="N32" s="21"/>
      <c r="O32" s="324"/>
      <c r="P32" s="316"/>
      <c r="Q32" s="15"/>
    </row>
    <row r="33" spans="1:17" s="309" customFormat="1" ht="9" customHeight="1">
      <c r="A33" s="29" t="s">
        <v>1148</v>
      </c>
      <c r="B33" s="585" t="s">
        <v>1149</v>
      </c>
      <c r="C33" s="539"/>
      <c r="D33" s="539"/>
      <c r="E33" s="6"/>
      <c r="F33" s="320"/>
      <c r="G33" s="252">
        <f>G35+G47+G56+G68+G77+P8+P15+P24+P31+P42+P50+P59+P66+G79+G91+G100+G109+G121+G133+G142+G147+G151+P85+P95</f>
        <v>608</v>
      </c>
      <c r="H33" s="252">
        <f>H35+H47+H56+H68+H77+Q8+Q15+Q24+Q31+Q42+Q50+Q59+Q66+H79+H91+H100+H109+H121+H133+H142+H147+H151+Q85+Q95</f>
        <v>10433</v>
      </c>
      <c r="I33" s="44"/>
      <c r="J33" s="26" t="s">
        <v>316</v>
      </c>
      <c r="K33" s="250" t="s">
        <v>292</v>
      </c>
      <c r="L33" s="248"/>
      <c r="M33" s="247" t="s">
        <v>293</v>
      </c>
      <c r="N33" s="247"/>
      <c r="O33" s="323"/>
      <c r="P33" s="249" t="s">
        <v>209</v>
      </c>
      <c r="Q33" s="249" t="s">
        <v>209</v>
      </c>
    </row>
    <row r="34" spans="1:17" s="34" customFormat="1" ht="9" customHeight="1">
      <c r="A34" s="29"/>
      <c r="B34" s="6"/>
      <c r="C34" s="207"/>
      <c r="D34" s="18"/>
      <c r="E34" s="6"/>
      <c r="F34" s="320"/>
      <c r="G34" s="252"/>
      <c r="H34" s="332"/>
      <c r="I34" s="45"/>
      <c r="J34" s="1"/>
      <c r="K34" s="250" t="s">
        <v>294</v>
      </c>
      <c r="L34" s="248"/>
      <c r="M34" s="247" t="s">
        <v>295</v>
      </c>
      <c r="N34" s="247"/>
      <c r="O34" s="323"/>
      <c r="P34" s="246">
        <v>1</v>
      </c>
      <c r="Q34" s="246">
        <v>43</v>
      </c>
    </row>
    <row r="35" spans="1:17" s="34" customFormat="1" ht="9" customHeight="1">
      <c r="A35" s="26" t="s">
        <v>190</v>
      </c>
      <c r="B35" s="580" t="s">
        <v>1150</v>
      </c>
      <c r="C35" s="539"/>
      <c r="D35" s="539"/>
      <c r="E35" s="22"/>
      <c r="F35" s="321"/>
      <c r="G35" s="206">
        <f>SUM(G37:G45)</f>
        <v>211</v>
      </c>
      <c r="H35" s="206">
        <f>SUM(H37:H45)</f>
        <v>5914</v>
      </c>
      <c r="I35" s="45"/>
      <c r="J35" s="1"/>
      <c r="K35" s="250" t="s">
        <v>296</v>
      </c>
      <c r="L35" s="248"/>
      <c r="M35" s="247" t="s">
        <v>297</v>
      </c>
      <c r="N35" s="247"/>
      <c r="O35" s="323"/>
      <c r="P35" s="249" t="s">
        <v>209</v>
      </c>
      <c r="Q35" s="249" t="s">
        <v>209</v>
      </c>
    </row>
    <row r="36" spans="1:17" s="302" customFormat="1" ht="9" customHeight="1">
      <c r="A36" s="26"/>
      <c r="B36" s="22"/>
      <c r="C36" s="208"/>
      <c r="D36" s="17"/>
      <c r="E36" s="22"/>
      <c r="F36" s="321"/>
      <c r="G36" s="206"/>
      <c r="H36" s="35"/>
      <c r="I36" s="46"/>
      <c r="J36" s="26"/>
      <c r="K36" s="250" t="s">
        <v>298</v>
      </c>
      <c r="L36" s="248"/>
      <c r="M36" s="247" t="s">
        <v>299</v>
      </c>
      <c r="N36" s="247"/>
      <c r="O36" s="323"/>
      <c r="P36" s="249" t="s">
        <v>209</v>
      </c>
      <c r="Q36" s="249" t="s">
        <v>209</v>
      </c>
    </row>
    <row r="37" spans="1:17" s="302" customFormat="1" ht="9" customHeight="1">
      <c r="A37" s="25"/>
      <c r="B37" s="250" t="s">
        <v>198</v>
      </c>
      <c r="C37" s="209"/>
      <c r="D37" s="247" t="s">
        <v>196</v>
      </c>
      <c r="E37" s="20"/>
      <c r="F37" s="322"/>
      <c r="G37" s="246">
        <v>7</v>
      </c>
      <c r="H37" s="246">
        <v>455</v>
      </c>
      <c r="I37" s="46"/>
      <c r="J37" s="26"/>
      <c r="K37" s="250" t="s">
        <v>300</v>
      </c>
      <c r="L37" s="248"/>
      <c r="M37" s="582" t="s">
        <v>301</v>
      </c>
      <c r="N37" s="582"/>
      <c r="O37" s="323"/>
      <c r="P37" s="246">
        <v>1</v>
      </c>
      <c r="Q37" s="246">
        <v>2</v>
      </c>
    </row>
    <row r="38" spans="1:17" s="302" customFormat="1" ht="9" customHeight="1">
      <c r="A38" s="25"/>
      <c r="B38" s="250" t="s">
        <v>199</v>
      </c>
      <c r="C38" s="209"/>
      <c r="D38" s="247" t="s">
        <v>197</v>
      </c>
      <c r="E38" s="20"/>
      <c r="F38" s="322"/>
      <c r="G38" s="246">
        <v>144</v>
      </c>
      <c r="H38" s="246">
        <v>3938</v>
      </c>
      <c r="I38" s="46"/>
      <c r="J38" s="1"/>
      <c r="K38" s="250" t="s">
        <v>302</v>
      </c>
      <c r="L38" s="248"/>
      <c r="M38" s="247" t="s">
        <v>303</v>
      </c>
      <c r="N38" s="247"/>
      <c r="O38" s="323"/>
      <c r="P38" s="246">
        <v>3</v>
      </c>
      <c r="Q38" s="246">
        <v>43</v>
      </c>
    </row>
    <row r="39" spans="1:17" s="302" customFormat="1" ht="9" customHeight="1">
      <c r="A39" s="25"/>
      <c r="B39" s="250" t="s">
        <v>200</v>
      </c>
      <c r="C39" s="209"/>
      <c r="D39" s="247" t="s">
        <v>191</v>
      </c>
      <c r="E39" s="20"/>
      <c r="F39" s="322"/>
      <c r="G39" s="246">
        <v>2</v>
      </c>
      <c r="H39" s="246">
        <v>39</v>
      </c>
      <c r="I39" s="46"/>
      <c r="J39" s="1"/>
      <c r="K39" s="250" t="s">
        <v>304</v>
      </c>
      <c r="L39" s="248"/>
      <c r="M39" s="582" t="s">
        <v>305</v>
      </c>
      <c r="N39" s="582"/>
      <c r="O39" s="323"/>
      <c r="P39" s="246">
        <v>1</v>
      </c>
      <c r="Q39" s="246">
        <v>20</v>
      </c>
    </row>
    <row r="40" spans="1:17" s="302" customFormat="1" ht="9" customHeight="1">
      <c r="A40" s="25"/>
      <c r="B40" s="250" t="s">
        <v>201</v>
      </c>
      <c r="C40" s="209"/>
      <c r="D40" s="247" t="s">
        <v>192</v>
      </c>
      <c r="E40" s="20"/>
      <c r="F40" s="322"/>
      <c r="G40" s="246">
        <v>1</v>
      </c>
      <c r="H40" s="246">
        <v>18</v>
      </c>
      <c r="I40" s="46"/>
      <c r="J40" s="26" t="s">
        <v>317</v>
      </c>
      <c r="K40" s="250" t="s">
        <v>314</v>
      </c>
      <c r="L40" s="248"/>
      <c r="M40" s="247" t="s">
        <v>315</v>
      </c>
      <c r="N40" s="247"/>
      <c r="O40" s="323"/>
      <c r="P40" s="246">
        <v>3</v>
      </c>
      <c r="Q40" s="246">
        <v>67</v>
      </c>
    </row>
    <row r="41" spans="1:17" s="302" customFormat="1" ht="9" customHeight="1">
      <c r="A41" s="25"/>
      <c r="B41" s="250" t="s">
        <v>202</v>
      </c>
      <c r="C41" s="209"/>
      <c r="D41" s="247" t="s">
        <v>193</v>
      </c>
      <c r="E41" s="20"/>
      <c r="F41" s="322"/>
      <c r="G41" s="249" t="s">
        <v>209</v>
      </c>
      <c r="H41" s="249" t="s">
        <v>209</v>
      </c>
      <c r="I41" s="46"/>
      <c r="J41" s="1"/>
      <c r="K41" s="24"/>
      <c r="L41" s="209"/>
      <c r="M41" s="20"/>
      <c r="N41" s="20"/>
      <c r="O41" s="322"/>
      <c r="P41" s="316"/>
      <c r="Q41" s="15"/>
    </row>
    <row r="42" spans="1:17" s="302" customFormat="1" ht="9" customHeight="1">
      <c r="A42" s="25"/>
      <c r="B42" s="250" t="s">
        <v>203</v>
      </c>
      <c r="C42" s="209"/>
      <c r="D42" s="247" t="s">
        <v>194</v>
      </c>
      <c r="E42" s="20"/>
      <c r="F42" s="322"/>
      <c r="G42" s="246">
        <v>3</v>
      </c>
      <c r="H42" s="246">
        <v>31</v>
      </c>
      <c r="I42" s="46"/>
      <c r="J42" s="26" t="s">
        <v>318</v>
      </c>
      <c r="K42" s="580" t="s">
        <v>329</v>
      </c>
      <c r="L42" s="539"/>
      <c r="M42" s="539"/>
      <c r="N42" s="22"/>
      <c r="O42" s="321"/>
      <c r="P42" s="206">
        <f>SUM(P44:P48)</f>
        <v>0</v>
      </c>
      <c r="Q42" s="206">
        <f>SUM(Q44:Q48)</f>
        <v>0</v>
      </c>
    </row>
    <row r="43" spans="1:17" s="302" customFormat="1" ht="9" customHeight="1">
      <c r="A43" s="25"/>
      <c r="B43" s="250" t="s">
        <v>204</v>
      </c>
      <c r="C43" s="209"/>
      <c r="D43" s="247" t="s">
        <v>195</v>
      </c>
      <c r="E43" s="20"/>
      <c r="F43" s="322"/>
      <c r="G43" s="246">
        <v>18</v>
      </c>
      <c r="H43" s="246">
        <v>556</v>
      </c>
      <c r="I43" s="46"/>
      <c r="J43" s="26"/>
      <c r="K43" s="250"/>
      <c r="L43" s="248"/>
      <c r="M43" s="247"/>
      <c r="N43" s="247"/>
      <c r="O43" s="323"/>
      <c r="P43" s="249"/>
      <c r="Q43" s="249"/>
    </row>
    <row r="44" spans="1:17" s="34" customFormat="1" ht="9" customHeight="1">
      <c r="A44" s="25"/>
      <c r="B44" s="250" t="s">
        <v>206</v>
      </c>
      <c r="C44" s="209"/>
      <c r="D44" s="247" t="s">
        <v>205</v>
      </c>
      <c r="E44" s="20"/>
      <c r="F44" s="322"/>
      <c r="G44" s="249" t="s">
        <v>209</v>
      </c>
      <c r="H44" s="249" t="s">
        <v>209</v>
      </c>
      <c r="I44" s="45"/>
      <c r="J44" s="26"/>
      <c r="K44" s="250" t="s">
        <v>319</v>
      </c>
      <c r="L44" s="248"/>
      <c r="M44" s="247" t="s">
        <v>320</v>
      </c>
      <c r="N44" s="247"/>
      <c r="O44" s="323"/>
      <c r="P44" s="249" t="s">
        <v>209</v>
      </c>
      <c r="Q44" s="249" t="s">
        <v>209</v>
      </c>
    </row>
    <row r="45" spans="1:17" s="34" customFormat="1" ht="9" customHeight="1">
      <c r="A45" s="247" t="s">
        <v>652</v>
      </c>
      <c r="B45" s="250" t="s">
        <v>207</v>
      </c>
      <c r="C45" s="209"/>
      <c r="D45" s="247" t="s">
        <v>208</v>
      </c>
      <c r="E45" s="22"/>
      <c r="F45" s="321"/>
      <c r="G45" s="246">
        <v>36</v>
      </c>
      <c r="H45" s="246">
        <v>877</v>
      </c>
      <c r="I45" s="45"/>
      <c r="J45" s="1"/>
      <c r="K45" s="250" t="s">
        <v>321</v>
      </c>
      <c r="L45" s="248"/>
      <c r="M45" s="247" t="s">
        <v>322</v>
      </c>
      <c r="N45" s="247"/>
      <c r="O45" s="323"/>
      <c r="P45" s="249" t="s">
        <v>209</v>
      </c>
      <c r="Q45" s="249" t="s">
        <v>209</v>
      </c>
    </row>
    <row r="46" spans="1:17" s="16" customFormat="1" ht="9" customHeight="1">
      <c r="A46" s="26"/>
      <c r="B46" s="22"/>
      <c r="C46" s="208"/>
      <c r="D46" s="17"/>
      <c r="E46" s="22"/>
      <c r="F46" s="321"/>
      <c r="G46" s="206"/>
      <c r="H46" s="35"/>
      <c r="I46" s="47"/>
      <c r="J46" s="26" t="s">
        <v>316</v>
      </c>
      <c r="K46" s="250" t="s">
        <v>323</v>
      </c>
      <c r="L46" s="248"/>
      <c r="M46" s="247" t="s">
        <v>324</v>
      </c>
      <c r="N46" s="247"/>
      <c r="O46" s="323"/>
      <c r="P46" s="249" t="s">
        <v>209</v>
      </c>
      <c r="Q46" s="249" t="s">
        <v>209</v>
      </c>
    </row>
    <row r="47" spans="1:17" s="16" customFormat="1" ht="9" customHeight="1">
      <c r="A47" s="26" t="s">
        <v>152</v>
      </c>
      <c r="B47" s="580" t="s">
        <v>558</v>
      </c>
      <c r="C47" s="539"/>
      <c r="D47" s="539"/>
      <c r="E47" s="20"/>
      <c r="F47" s="322"/>
      <c r="G47" s="206">
        <f>SUM(G49:G54)</f>
        <v>9</v>
      </c>
      <c r="H47" s="206">
        <f>SUM(H49:H54)</f>
        <v>192</v>
      </c>
      <c r="I47" s="47"/>
      <c r="J47" s="26"/>
      <c r="K47" s="250" t="s">
        <v>325</v>
      </c>
      <c r="L47" s="248"/>
      <c r="M47" s="247" t="s">
        <v>326</v>
      </c>
      <c r="N47" s="247"/>
      <c r="O47" s="323"/>
      <c r="P47" s="249" t="s">
        <v>209</v>
      </c>
      <c r="Q47" s="249" t="s">
        <v>209</v>
      </c>
    </row>
    <row r="48" spans="1:17" s="16" customFormat="1" ht="9" customHeight="1">
      <c r="A48" s="1"/>
      <c r="B48" s="212"/>
      <c r="C48" s="209"/>
      <c r="D48" s="20"/>
      <c r="E48" s="20"/>
      <c r="F48" s="322"/>
      <c r="G48" s="316"/>
      <c r="H48" s="15"/>
      <c r="I48" s="47"/>
      <c r="J48" s="1"/>
      <c r="K48" s="250" t="s">
        <v>327</v>
      </c>
      <c r="L48" s="248"/>
      <c r="M48" s="582" t="s">
        <v>328</v>
      </c>
      <c r="N48" s="582"/>
      <c r="O48" s="323"/>
      <c r="P48" s="249" t="s">
        <v>209</v>
      </c>
      <c r="Q48" s="249" t="s">
        <v>209</v>
      </c>
    </row>
    <row r="49" spans="1:17" s="16" customFormat="1" ht="9" customHeight="1">
      <c r="A49" s="1"/>
      <c r="B49" s="250" t="s">
        <v>215</v>
      </c>
      <c r="C49" s="248"/>
      <c r="D49" s="247" t="s">
        <v>216</v>
      </c>
      <c r="E49" s="247"/>
      <c r="F49" s="323"/>
      <c r="G49" s="249" t="s">
        <v>209</v>
      </c>
      <c r="H49" s="249" t="s">
        <v>209</v>
      </c>
      <c r="I49" s="47"/>
      <c r="J49" s="26"/>
      <c r="K49" s="22"/>
      <c r="L49" s="22"/>
      <c r="M49" s="17"/>
      <c r="N49" s="22"/>
      <c r="O49" s="321"/>
      <c r="P49" s="206"/>
      <c r="Q49" s="35"/>
    </row>
    <row r="50" spans="1:17" s="16" customFormat="1" ht="9" customHeight="1">
      <c r="A50" s="1"/>
      <c r="B50" s="250" t="s">
        <v>217</v>
      </c>
      <c r="C50" s="248"/>
      <c r="D50" s="247" t="s">
        <v>218</v>
      </c>
      <c r="E50" s="247"/>
      <c r="F50" s="323"/>
      <c r="G50" s="249" t="s">
        <v>209</v>
      </c>
      <c r="H50" s="249" t="s">
        <v>209</v>
      </c>
      <c r="I50" s="47"/>
      <c r="J50" s="26" t="s">
        <v>330</v>
      </c>
      <c r="K50" s="580" t="s">
        <v>343</v>
      </c>
      <c r="L50" s="539"/>
      <c r="M50" s="539"/>
      <c r="N50" s="22"/>
      <c r="O50" s="321"/>
      <c r="P50" s="206">
        <f>SUM(P52:P57)</f>
        <v>4</v>
      </c>
      <c r="Q50" s="206">
        <f>SUM(Q52:Q57)</f>
        <v>71</v>
      </c>
    </row>
    <row r="51" spans="1:17" s="16" customFormat="1" ht="9" customHeight="1">
      <c r="A51" s="26" t="s">
        <v>1128</v>
      </c>
      <c r="B51" s="250" t="s">
        <v>219</v>
      </c>
      <c r="C51" s="248"/>
      <c r="D51" s="247" t="s">
        <v>220</v>
      </c>
      <c r="E51" s="247"/>
      <c r="F51" s="323"/>
      <c r="G51" s="246">
        <v>2</v>
      </c>
      <c r="H51" s="246">
        <v>54</v>
      </c>
      <c r="I51" s="47"/>
      <c r="J51" s="1"/>
      <c r="K51" s="24"/>
      <c r="L51" s="209"/>
      <c r="M51" s="20"/>
      <c r="N51" s="20"/>
      <c r="O51" s="322"/>
      <c r="P51" s="316"/>
      <c r="Q51" s="15"/>
    </row>
    <row r="52" spans="1:17" s="16" customFormat="1" ht="9" customHeight="1">
      <c r="A52" s="26" t="s">
        <v>1128</v>
      </c>
      <c r="B52" s="250" t="s">
        <v>221</v>
      </c>
      <c r="C52" s="248"/>
      <c r="D52" s="247" t="s">
        <v>222</v>
      </c>
      <c r="E52" s="247"/>
      <c r="F52" s="323"/>
      <c r="G52" s="246">
        <v>4</v>
      </c>
      <c r="H52" s="246">
        <v>39</v>
      </c>
      <c r="I52" s="47"/>
      <c r="J52" s="1"/>
      <c r="K52" s="250" t="s">
        <v>331</v>
      </c>
      <c r="L52" s="248"/>
      <c r="M52" s="582" t="s">
        <v>332</v>
      </c>
      <c r="N52" s="582"/>
      <c r="O52" s="323"/>
      <c r="P52" s="249" t="s">
        <v>209</v>
      </c>
      <c r="Q52" s="249" t="s">
        <v>209</v>
      </c>
    </row>
    <row r="53" spans="1:17" s="34" customFormat="1" ht="9" customHeight="1">
      <c r="A53" s="1"/>
      <c r="B53" s="250" t="s">
        <v>211</v>
      </c>
      <c r="C53" s="248"/>
      <c r="D53" s="247" t="s">
        <v>212</v>
      </c>
      <c r="E53" s="247"/>
      <c r="F53" s="323"/>
      <c r="G53" s="249" t="s">
        <v>209</v>
      </c>
      <c r="H53" s="249" t="s">
        <v>209</v>
      </c>
      <c r="I53" s="45"/>
      <c r="J53" s="1"/>
      <c r="K53" s="250" t="s">
        <v>333</v>
      </c>
      <c r="L53" s="248"/>
      <c r="M53" s="247" t="s">
        <v>334</v>
      </c>
      <c r="N53" s="247"/>
      <c r="O53" s="323"/>
      <c r="P53" s="246">
        <v>1</v>
      </c>
      <c r="Q53" s="246">
        <v>33</v>
      </c>
    </row>
    <row r="54" spans="1:17" s="34" customFormat="1" ht="9" customHeight="1">
      <c r="A54" s="26" t="s">
        <v>210</v>
      </c>
      <c r="B54" s="250" t="s">
        <v>213</v>
      </c>
      <c r="C54" s="248"/>
      <c r="D54" s="247" t="s">
        <v>214</v>
      </c>
      <c r="E54" s="247"/>
      <c r="F54" s="323"/>
      <c r="G54" s="246">
        <v>3</v>
      </c>
      <c r="H54" s="246">
        <v>99</v>
      </c>
      <c r="I54" s="45"/>
      <c r="J54" s="1"/>
      <c r="K54" s="250" t="s">
        <v>335</v>
      </c>
      <c r="L54" s="248"/>
      <c r="M54" s="582" t="s">
        <v>336</v>
      </c>
      <c r="N54" s="582"/>
      <c r="O54" s="323"/>
      <c r="P54" s="249" t="s">
        <v>209</v>
      </c>
      <c r="Q54" s="249" t="s">
        <v>209</v>
      </c>
    </row>
    <row r="55" spans="1:17" s="16" customFormat="1" ht="9" customHeight="1">
      <c r="A55" s="26"/>
      <c r="B55" s="22"/>
      <c r="C55" s="208"/>
      <c r="D55" s="17"/>
      <c r="E55" s="22"/>
      <c r="F55" s="321"/>
      <c r="G55" s="206"/>
      <c r="H55" s="35"/>
      <c r="I55" s="47"/>
      <c r="J55" s="26"/>
      <c r="K55" s="250" t="s">
        <v>337</v>
      </c>
      <c r="L55" s="248"/>
      <c r="M55" s="582" t="s">
        <v>338</v>
      </c>
      <c r="N55" s="582"/>
      <c r="O55" s="323"/>
      <c r="P55" s="246">
        <v>2</v>
      </c>
      <c r="Q55" s="246">
        <v>35</v>
      </c>
    </row>
    <row r="56" spans="1:17" s="16" customFormat="1" ht="9" customHeight="1">
      <c r="A56" s="26" t="s">
        <v>224</v>
      </c>
      <c r="B56" s="580" t="s">
        <v>223</v>
      </c>
      <c r="C56" s="580"/>
      <c r="D56" s="580"/>
      <c r="E56" s="20"/>
      <c r="F56" s="322"/>
      <c r="G56" s="206">
        <f>SUM(G58:G66)</f>
        <v>5</v>
      </c>
      <c r="H56" s="206">
        <f>SUM(H58:H66)</f>
        <v>98</v>
      </c>
      <c r="I56" s="47"/>
      <c r="J56" s="26"/>
      <c r="K56" s="250" t="s">
        <v>339</v>
      </c>
      <c r="L56" s="248"/>
      <c r="M56" s="247" t="s">
        <v>340</v>
      </c>
      <c r="N56" s="247"/>
      <c r="O56" s="323"/>
      <c r="P56" s="249" t="s">
        <v>209</v>
      </c>
      <c r="Q56" s="249" t="s">
        <v>209</v>
      </c>
    </row>
    <row r="57" spans="1:17" s="16" customFormat="1" ht="9" customHeight="1">
      <c r="A57" s="26"/>
      <c r="B57" s="205"/>
      <c r="C57" s="208"/>
      <c r="D57" s="205"/>
      <c r="E57" s="22"/>
      <c r="F57" s="321"/>
      <c r="G57" s="206"/>
      <c r="H57" s="35"/>
      <c r="I57" s="47"/>
      <c r="J57" s="1"/>
      <c r="K57" s="250" t="s">
        <v>341</v>
      </c>
      <c r="L57" s="248"/>
      <c r="M57" s="582" t="s">
        <v>342</v>
      </c>
      <c r="N57" s="582"/>
      <c r="O57" s="323"/>
      <c r="P57" s="246">
        <v>1</v>
      </c>
      <c r="Q57" s="246">
        <v>3</v>
      </c>
    </row>
    <row r="58" spans="1:17" s="16" customFormat="1" ht="9" customHeight="1">
      <c r="A58" s="26"/>
      <c r="B58" s="250" t="s">
        <v>225</v>
      </c>
      <c r="C58" s="248"/>
      <c r="D58" s="247" t="s">
        <v>226</v>
      </c>
      <c r="E58" s="247"/>
      <c r="F58" s="323"/>
      <c r="G58" s="249" t="s">
        <v>209</v>
      </c>
      <c r="H58" s="249" t="s">
        <v>209</v>
      </c>
      <c r="I58" s="47"/>
      <c r="J58" s="1"/>
      <c r="K58" s="212"/>
      <c r="L58" s="209"/>
      <c r="M58" s="20"/>
      <c r="N58" s="20"/>
      <c r="O58" s="322"/>
      <c r="P58" s="316"/>
      <c r="Q58" s="15"/>
    </row>
    <row r="59" spans="1:17" s="34" customFormat="1" ht="9" customHeight="1">
      <c r="A59" s="1"/>
      <c r="B59" s="250" t="s">
        <v>227</v>
      </c>
      <c r="C59" s="248"/>
      <c r="D59" s="247" t="s">
        <v>228</v>
      </c>
      <c r="E59" s="247"/>
      <c r="F59" s="323"/>
      <c r="G59" s="249" t="s">
        <v>209</v>
      </c>
      <c r="H59" s="249" t="s">
        <v>209</v>
      </c>
      <c r="I59" s="45"/>
      <c r="J59" s="26" t="s">
        <v>344</v>
      </c>
      <c r="K59" s="580" t="s">
        <v>345</v>
      </c>
      <c r="L59" s="539"/>
      <c r="M59" s="539"/>
      <c r="N59" s="22"/>
      <c r="O59" s="321"/>
      <c r="P59" s="206">
        <f>SUM(P61:P64)</f>
        <v>2</v>
      </c>
      <c r="Q59" s="206">
        <f>SUM(Q61:Q64)</f>
        <v>23</v>
      </c>
    </row>
    <row r="60" spans="1:17" s="34" customFormat="1" ht="9" customHeight="1">
      <c r="A60" s="1"/>
      <c r="B60" s="250" t="s">
        <v>229</v>
      </c>
      <c r="C60" s="248"/>
      <c r="D60" s="247" t="s">
        <v>230</v>
      </c>
      <c r="E60" s="247"/>
      <c r="F60" s="323"/>
      <c r="G60" s="249" t="s">
        <v>209</v>
      </c>
      <c r="H60" s="249" t="s">
        <v>209</v>
      </c>
      <c r="I60" s="45"/>
      <c r="J60" s="26"/>
      <c r="K60" s="22"/>
      <c r="L60" s="22"/>
      <c r="M60" s="17"/>
      <c r="N60" s="22"/>
      <c r="O60" s="321"/>
      <c r="P60" s="206"/>
      <c r="Q60" s="35"/>
    </row>
    <row r="61" spans="1:17" s="16" customFormat="1" ht="9" customHeight="1">
      <c r="A61" s="1"/>
      <c r="B61" s="250" t="s">
        <v>231</v>
      </c>
      <c r="C61" s="248"/>
      <c r="D61" s="247" t="s">
        <v>232</v>
      </c>
      <c r="E61" s="247"/>
      <c r="F61" s="323"/>
      <c r="G61" s="249" t="s">
        <v>209</v>
      </c>
      <c r="H61" s="249" t="s">
        <v>209</v>
      </c>
      <c r="I61" s="47"/>
      <c r="J61" s="26"/>
      <c r="K61" s="250" t="s">
        <v>346</v>
      </c>
      <c r="L61" s="248"/>
      <c r="M61" s="247" t="s">
        <v>347</v>
      </c>
      <c r="N61" s="247"/>
      <c r="O61" s="323"/>
      <c r="P61" s="249" t="s">
        <v>209</v>
      </c>
      <c r="Q61" s="249" t="s">
        <v>209</v>
      </c>
    </row>
    <row r="62" spans="1:17" s="16" customFormat="1" ht="9" customHeight="1">
      <c r="A62" s="1"/>
      <c r="B62" s="250" t="s">
        <v>233</v>
      </c>
      <c r="C62" s="248"/>
      <c r="D62" s="247" t="s">
        <v>234</v>
      </c>
      <c r="E62" s="247"/>
      <c r="F62" s="323"/>
      <c r="G62" s="249" t="s">
        <v>209</v>
      </c>
      <c r="H62" s="249" t="s">
        <v>209</v>
      </c>
      <c r="I62" s="47"/>
      <c r="J62" s="26"/>
      <c r="K62" s="250" t="s">
        <v>348</v>
      </c>
      <c r="L62" s="248"/>
      <c r="M62" s="582" t="s">
        <v>349</v>
      </c>
      <c r="N62" s="582"/>
      <c r="O62" s="323"/>
      <c r="P62" s="249" t="s">
        <v>209</v>
      </c>
      <c r="Q62" s="249" t="s">
        <v>209</v>
      </c>
    </row>
    <row r="63" spans="1:17" s="16" customFormat="1" ht="9" customHeight="1">
      <c r="A63" s="26" t="s">
        <v>210</v>
      </c>
      <c r="B63" s="250" t="s">
        <v>235</v>
      </c>
      <c r="C63" s="248"/>
      <c r="D63" s="247" t="s">
        <v>236</v>
      </c>
      <c r="E63" s="247"/>
      <c r="F63" s="323"/>
      <c r="G63" s="249" t="s">
        <v>209</v>
      </c>
      <c r="H63" s="249" t="s">
        <v>209</v>
      </c>
      <c r="I63" s="47"/>
      <c r="J63" s="1"/>
      <c r="K63" s="250" t="s">
        <v>350</v>
      </c>
      <c r="L63" s="248"/>
      <c r="M63" s="582" t="s">
        <v>351</v>
      </c>
      <c r="N63" s="582"/>
      <c r="O63" s="323"/>
      <c r="P63" s="246">
        <v>1</v>
      </c>
      <c r="Q63" s="246">
        <v>3</v>
      </c>
    </row>
    <row r="64" spans="1:17" s="16" customFormat="1" ht="9" customHeight="1">
      <c r="A64" s="1"/>
      <c r="B64" s="250" t="s">
        <v>237</v>
      </c>
      <c r="C64" s="248"/>
      <c r="D64" s="247" t="s">
        <v>238</v>
      </c>
      <c r="E64" s="247"/>
      <c r="F64" s="323"/>
      <c r="G64" s="246">
        <v>5</v>
      </c>
      <c r="H64" s="246">
        <v>98</v>
      </c>
      <c r="I64" s="47"/>
      <c r="J64" s="1"/>
      <c r="K64" s="250" t="s">
        <v>352</v>
      </c>
      <c r="L64" s="248"/>
      <c r="M64" s="247" t="s">
        <v>353</v>
      </c>
      <c r="N64" s="247"/>
      <c r="O64" s="323"/>
      <c r="P64" s="246">
        <v>1</v>
      </c>
      <c r="Q64" s="246">
        <v>20</v>
      </c>
    </row>
    <row r="65" spans="1:17" s="16" customFormat="1" ht="9" customHeight="1">
      <c r="A65" s="1"/>
      <c r="B65" s="250" t="s">
        <v>239</v>
      </c>
      <c r="C65" s="248"/>
      <c r="D65" s="247" t="s">
        <v>240</v>
      </c>
      <c r="E65" s="247"/>
      <c r="F65" s="323"/>
      <c r="G65" s="249" t="s">
        <v>209</v>
      </c>
      <c r="H65" s="249" t="s">
        <v>209</v>
      </c>
      <c r="I65" s="47"/>
      <c r="J65" s="26"/>
      <c r="K65" s="212"/>
      <c r="L65" s="209"/>
      <c r="M65" s="20"/>
      <c r="N65" s="21"/>
      <c r="O65" s="324"/>
      <c r="P65" s="316"/>
      <c r="Q65" s="15"/>
    </row>
    <row r="66" spans="1:17" s="16" customFormat="1" ht="9" customHeight="1">
      <c r="A66" s="1"/>
      <c r="B66" s="250" t="s">
        <v>241</v>
      </c>
      <c r="C66" s="248"/>
      <c r="D66" s="247" t="s">
        <v>242</v>
      </c>
      <c r="E66" s="247"/>
      <c r="F66" s="323"/>
      <c r="G66" s="249" t="s">
        <v>209</v>
      </c>
      <c r="H66" s="249" t="s">
        <v>209</v>
      </c>
      <c r="I66" s="47"/>
      <c r="J66" s="26" t="s">
        <v>354</v>
      </c>
      <c r="K66" s="580" t="s">
        <v>355</v>
      </c>
      <c r="L66" s="539"/>
      <c r="M66" s="539"/>
      <c r="N66" s="22"/>
      <c r="O66" s="321"/>
      <c r="P66" s="206">
        <f>SUM(P68:P76)</f>
        <v>1</v>
      </c>
      <c r="Q66" s="206">
        <f>SUM(Q68:Q76)</f>
        <v>2</v>
      </c>
    </row>
    <row r="67" spans="1:17" s="16" customFormat="1" ht="9" customHeight="1">
      <c r="A67" s="26"/>
      <c r="B67" s="212"/>
      <c r="C67" s="209"/>
      <c r="D67" s="20"/>
      <c r="E67" s="21"/>
      <c r="F67" s="321"/>
      <c r="G67" s="316"/>
      <c r="H67" s="15"/>
      <c r="I67" s="47"/>
      <c r="J67" s="1"/>
      <c r="K67" s="24"/>
      <c r="L67" s="209"/>
      <c r="M67" s="20"/>
      <c r="N67" s="20"/>
      <c r="O67" s="322"/>
      <c r="P67" s="316"/>
      <c r="Q67" s="15"/>
    </row>
    <row r="68" spans="1:17" s="16" customFormat="1" ht="9" customHeight="1">
      <c r="A68" s="26" t="s">
        <v>244</v>
      </c>
      <c r="B68" s="580" t="s">
        <v>243</v>
      </c>
      <c r="C68" s="539"/>
      <c r="D68" s="539"/>
      <c r="E68" s="22"/>
      <c r="F68" s="321"/>
      <c r="G68" s="206">
        <f>SUM(G70:G75)</f>
        <v>18</v>
      </c>
      <c r="H68" s="206">
        <f>SUM(H70:H75)</f>
        <v>182</v>
      </c>
      <c r="I68" s="47"/>
      <c r="J68" s="26" t="s">
        <v>356</v>
      </c>
      <c r="K68" s="250" t="s">
        <v>357</v>
      </c>
      <c r="L68" s="248"/>
      <c r="M68" s="247" t="s">
        <v>358</v>
      </c>
      <c r="N68" s="247"/>
      <c r="O68" s="323"/>
      <c r="P68" s="249" t="s">
        <v>209</v>
      </c>
      <c r="Q68" s="249" t="s">
        <v>209</v>
      </c>
    </row>
    <row r="69" spans="1:17" s="34" customFormat="1" ht="9" customHeight="1">
      <c r="A69" s="1"/>
      <c r="B69" s="24"/>
      <c r="C69" s="209"/>
      <c r="D69" s="20"/>
      <c r="E69" s="21"/>
      <c r="F69" s="324"/>
      <c r="G69" s="316"/>
      <c r="H69" s="15"/>
      <c r="I69" s="45"/>
      <c r="J69" s="1"/>
      <c r="K69" s="250">
        <v>212</v>
      </c>
      <c r="L69" s="248"/>
      <c r="M69" s="582" t="s">
        <v>359</v>
      </c>
      <c r="N69" s="582"/>
      <c r="O69" s="323"/>
      <c r="P69" s="249" t="s">
        <v>209</v>
      </c>
      <c r="Q69" s="249" t="s">
        <v>209</v>
      </c>
    </row>
    <row r="70" spans="1:17" s="34" customFormat="1" ht="9" customHeight="1">
      <c r="A70" s="1"/>
      <c r="B70" s="250" t="s">
        <v>245</v>
      </c>
      <c r="C70" s="248"/>
      <c r="D70" s="251" t="s">
        <v>246</v>
      </c>
      <c r="E70" s="251"/>
      <c r="F70" s="325"/>
      <c r="G70" s="246">
        <v>6</v>
      </c>
      <c r="H70" s="246">
        <v>65</v>
      </c>
      <c r="I70" s="45"/>
      <c r="J70" s="1"/>
      <c r="K70" s="250" t="s">
        <v>360</v>
      </c>
      <c r="L70" s="248"/>
      <c r="M70" s="582" t="s">
        <v>361</v>
      </c>
      <c r="N70" s="582"/>
      <c r="O70" s="323"/>
      <c r="P70" s="249" t="s">
        <v>209</v>
      </c>
      <c r="Q70" s="249" t="s">
        <v>209</v>
      </c>
    </row>
    <row r="71" spans="1:17" s="16" customFormat="1" ht="9" customHeight="1">
      <c r="A71" s="1"/>
      <c r="B71" s="250" t="s">
        <v>247</v>
      </c>
      <c r="C71" s="248"/>
      <c r="D71" s="247" t="s">
        <v>248</v>
      </c>
      <c r="E71" s="247"/>
      <c r="F71" s="323"/>
      <c r="G71" s="246">
        <v>1</v>
      </c>
      <c r="H71" s="246">
        <v>67</v>
      </c>
      <c r="I71" s="47"/>
      <c r="J71" s="26"/>
      <c r="K71" s="250" t="s">
        <v>362</v>
      </c>
      <c r="L71" s="248"/>
      <c r="M71" s="247" t="s">
        <v>363</v>
      </c>
      <c r="N71" s="247"/>
      <c r="O71" s="323"/>
      <c r="P71" s="249" t="s">
        <v>209</v>
      </c>
      <c r="Q71" s="249" t="s">
        <v>209</v>
      </c>
    </row>
    <row r="72" spans="1:17" s="16" customFormat="1" ht="9" customHeight="1">
      <c r="A72" s="26"/>
      <c r="B72" s="250" t="s">
        <v>249</v>
      </c>
      <c r="C72" s="248"/>
      <c r="D72" s="247" t="s">
        <v>250</v>
      </c>
      <c r="E72" s="247"/>
      <c r="F72" s="323"/>
      <c r="G72" s="249" t="s">
        <v>209</v>
      </c>
      <c r="H72" s="249" t="s">
        <v>209</v>
      </c>
      <c r="I72" s="47"/>
      <c r="J72" s="26"/>
      <c r="K72" s="250" t="s">
        <v>364</v>
      </c>
      <c r="L72" s="248"/>
      <c r="M72" s="247" t="s">
        <v>365</v>
      </c>
      <c r="N72" s="247"/>
      <c r="O72" s="323"/>
      <c r="P72" s="249" t="s">
        <v>209</v>
      </c>
      <c r="Q72" s="249" t="s">
        <v>209</v>
      </c>
    </row>
    <row r="73" spans="1:17" s="16" customFormat="1" ht="9" customHeight="1">
      <c r="A73" s="26"/>
      <c r="B73" s="250" t="s">
        <v>251</v>
      </c>
      <c r="C73" s="248"/>
      <c r="D73" s="247" t="s">
        <v>252</v>
      </c>
      <c r="E73" s="247"/>
      <c r="F73" s="323"/>
      <c r="G73" s="246">
        <v>2</v>
      </c>
      <c r="H73" s="246">
        <v>3</v>
      </c>
      <c r="I73" s="47"/>
      <c r="J73" s="26"/>
      <c r="K73" s="250" t="s">
        <v>366</v>
      </c>
      <c r="L73" s="248"/>
      <c r="M73" s="247" t="s">
        <v>367</v>
      </c>
      <c r="N73" s="247"/>
      <c r="O73" s="323"/>
      <c r="P73" s="249" t="s">
        <v>209</v>
      </c>
      <c r="Q73" s="249" t="s">
        <v>209</v>
      </c>
    </row>
    <row r="74" spans="1:17" s="16" customFormat="1" ht="9" customHeight="1">
      <c r="A74" s="1"/>
      <c r="B74" s="250" t="s">
        <v>253</v>
      </c>
      <c r="C74" s="248"/>
      <c r="D74" s="247" t="s">
        <v>254</v>
      </c>
      <c r="E74" s="247"/>
      <c r="F74" s="323"/>
      <c r="G74" s="249">
        <v>0</v>
      </c>
      <c r="H74" s="249">
        <v>0</v>
      </c>
      <c r="I74" s="47"/>
      <c r="J74" s="1"/>
      <c r="K74" s="250" t="s">
        <v>368</v>
      </c>
      <c r="L74" s="248"/>
      <c r="M74" s="247" t="s">
        <v>369</v>
      </c>
      <c r="N74" s="247"/>
      <c r="O74" s="323"/>
      <c r="P74" s="246">
        <v>1</v>
      </c>
      <c r="Q74" s="246">
        <v>2</v>
      </c>
    </row>
    <row r="75" spans="1:17" s="16" customFormat="1" ht="9" customHeight="1">
      <c r="A75" s="1"/>
      <c r="B75" s="250" t="s">
        <v>255</v>
      </c>
      <c r="C75" s="248"/>
      <c r="D75" s="247" t="s">
        <v>256</v>
      </c>
      <c r="E75" s="247"/>
      <c r="F75" s="323"/>
      <c r="G75" s="246">
        <v>9</v>
      </c>
      <c r="H75" s="246">
        <v>47</v>
      </c>
      <c r="I75" s="47"/>
      <c r="J75" s="1"/>
      <c r="K75" s="250" t="s">
        <v>370</v>
      </c>
      <c r="L75" s="248"/>
      <c r="M75" s="247" t="s">
        <v>371</v>
      </c>
      <c r="N75" s="247"/>
      <c r="O75" s="323"/>
      <c r="P75" s="249" t="s">
        <v>209</v>
      </c>
      <c r="Q75" s="249" t="s">
        <v>209</v>
      </c>
    </row>
    <row r="76" spans="1:17" s="34" customFormat="1" ht="9" customHeight="1">
      <c r="A76" s="1"/>
      <c r="B76" s="250"/>
      <c r="C76" s="248"/>
      <c r="D76" s="247"/>
      <c r="E76" s="247"/>
      <c r="F76" s="323"/>
      <c r="G76" s="246"/>
      <c r="H76" s="246"/>
      <c r="I76" s="45"/>
      <c r="J76" s="26"/>
      <c r="K76" s="250" t="s">
        <v>372</v>
      </c>
      <c r="L76" s="248"/>
      <c r="M76" s="247" t="s">
        <v>373</v>
      </c>
      <c r="N76" s="247"/>
      <c r="O76" s="323"/>
      <c r="P76" s="249" t="s">
        <v>209</v>
      </c>
      <c r="Q76" s="249" t="s">
        <v>209</v>
      </c>
    </row>
    <row r="77" spans="1:17" s="34" customFormat="1" ht="9" customHeight="1">
      <c r="A77" s="26" t="s">
        <v>258</v>
      </c>
      <c r="B77" s="580" t="s">
        <v>257</v>
      </c>
      <c r="C77" s="539"/>
      <c r="D77" s="539"/>
      <c r="E77" s="539"/>
      <c r="F77" s="321"/>
      <c r="G77" s="206">
        <f>SUM(P3:P6)</f>
        <v>20</v>
      </c>
      <c r="H77" s="206">
        <f>SUM(Q3:Q6)</f>
        <v>166</v>
      </c>
      <c r="I77" s="45"/>
      <c r="J77" s="26"/>
      <c r="K77" s="250"/>
      <c r="L77" s="248"/>
      <c r="M77" s="247"/>
      <c r="N77" s="247"/>
      <c r="O77" s="323"/>
      <c r="P77" s="249"/>
      <c r="Q77" s="249"/>
    </row>
    <row r="78" spans="1:17" s="34" customFormat="1" ht="9" customHeight="1">
      <c r="A78" s="274"/>
      <c r="B78" s="275"/>
      <c r="C78" s="276"/>
      <c r="D78" s="277"/>
      <c r="E78" s="275"/>
      <c r="F78" s="326"/>
      <c r="G78" s="317"/>
      <c r="H78" s="333"/>
      <c r="I78" s="49"/>
      <c r="J78" s="274"/>
      <c r="K78" s="266"/>
      <c r="L78" s="267"/>
      <c r="M78" s="272"/>
      <c r="N78" s="272"/>
      <c r="O78" s="327"/>
      <c r="P78" s="278"/>
      <c r="Q78" s="278"/>
    </row>
    <row r="79" spans="1:17" s="16" customFormat="1" ht="9" customHeight="1">
      <c r="A79" s="26" t="s">
        <v>374</v>
      </c>
      <c r="B79" s="580" t="s">
        <v>375</v>
      </c>
      <c r="C79" s="523"/>
      <c r="D79" s="523"/>
      <c r="E79" s="22"/>
      <c r="F79" s="321"/>
      <c r="G79" s="206">
        <f>SUM(G81:G89)</f>
        <v>19</v>
      </c>
      <c r="H79" s="206">
        <f>SUM(H81:H89)</f>
        <v>171</v>
      </c>
      <c r="I79" s="47"/>
      <c r="J79" s="26" t="s">
        <v>316</v>
      </c>
      <c r="K79" s="250" t="s">
        <v>478</v>
      </c>
      <c r="L79" s="248"/>
      <c r="M79" s="247" t="s">
        <v>479</v>
      </c>
      <c r="N79" s="247"/>
      <c r="O79" s="323"/>
      <c r="P79" s="249" t="s">
        <v>209</v>
      </c>
      <c r="Q79" s="249" t="s">
        <v>209</v>
      </c>
    </row>
    <row r="80" spans="1:17" s="16" customFormat="1" ht="9" customHeight="1">
      <c r="A80" s="26"/>
      <c r="B80" s="22"/>
      <c r="C80" s="11"/>
      <c r="D80" s="11"/>
      <c r="E80" s="22"/>
      <c r="F80" s="321"/>
      <c r="G80" s="206"/>
      <c r="H80" s="206"/>
      <c r="I80" s="47"/>
      <c r="K80" s="250" t="s">
        <v>480</v>
      </c>
      <c r="L80" s="248"/>
      <c r="M80" s="582" t="s">
        <v>481</v>
      </c>
      <c r="N80" s="582"/>
      <c r="O80" s="323"/>
      <c r="P80" s="246">
        <v>39</v>
      </c>
      <c r="Q80" s="246">
        <v>750</v>
      </c>
    </row>
    <row r="81" spans="1:17" s="16" customFormat="1" ht="9" customHeight="1">
      <c r="A81" s="1"/>
      <c r="B81" s="250" t="s">
        <v>1169</v>
      </c>
      <c r="C81" s="248"/>
      <c r="D81" s="247" t="s">
        <v>1170</v>
      </c>
      <c r="E81" s="247"/>
      <c r="F81" s="323"/>
      <c r="G81" s="246">
        <v>2</v>
      </c>
      <c r="H81" s="246">
        <v>2</v>
      </c>
      <c r="I81" s="47"/>
      <c r="J81" s="24"/>
      <c r="K81" s="250" t="s">
        <v>482</v>
      </c>
      <c r="L81" s="248"/>
      <c r="M81" s="247" t="s">
        <v>483</v>
      </c>
      <c r="N81" s="247"/>
      <c r="O81" s="323"/>
      <c r="P81" s="249" t="s">
        <v>209</v>
      </c>
      <c r="Q81" s="249" t="s">
        <v>209</v>
      </c>
    </row>
    <row r="82" spans="1:17" s="16" customFormat="1" ht="9" customHeight="1">
      <c r="A82" s="1"/>
      <c r="B82" s="250" t="s">
        <v>1171</v>
      </c>
      <c r="C82" s="248"/>
      <c r="D82" s="247" t="s">
        <v>1172</v>
      </c>
      <c r="E82" s="247"/>
      <c r="F82" s="323"/>
      <c r="G82" s="246">
        <v>10</v>
      </c>
      <c r="H82" s="246">
        <v>142</v>
      </c>
      <c r="I82" s="47"/>
      <c r="J82" s="26"/>
      <c r="K82" s="250" t="s">
        <v>484</v>
      </c>
      <c r="L82" s="248"/>
      <c r="M82" s="582" t="s">
        <v>485</v>
      </c>
      <c r="N82" s="582"/>
      <c r="O82" s="323"/>
      <c r="P82" s="249" t="s">
        <v>209</v>
      </c>
      <c r="Q82" s="249" t="s">
        <v>209</v>
      </c>
    </row>
    <row r="83" spans="1:17" s="16" customFormat="1" ht="9" customHeight="1">
      <c r="A83" s="1"/>
      <c r="B83" s="250" t="s">
        <v>1173</v>
      </c>
      <c r="C83" s="248"/>
      <c r="D83" s="247" t="s">
        <v>1174</v>
      </c>
      <c r="E83" s="247"/>
      <c r="F83" s="323"/>
      <c r="G83" s="249" t="s">
        <v>209</v>
      </c>
      <c r="H83" s="249" t="s">
        <v>209</v>
      </c>
      <c r="I83" s="47"/>
      <c r="J83" s="24"/>
      <c r="K83" s="250" t="s">
        <v>741</v>
      </c>
      <c r="L83" s="248"/>
      <c r="M83" s="247" t="s">
        <v>486</v>
      </c>
      <c r="N83" s="247"/>
      <c r="O83" s="323"/>
      <c r="P83" s="246">
        <v>1</v>
      </c>
      <c r="Q83" s="246">
        <v>2</v>
      </c>
    </row>
    <row r="84" spans="1:17" s="16" customFormat="1" ht="9" customHeight="1">
      <c r="A84" s="1"/>
      <c r="B84" s="250" t="s">
        <v>376</v>
      </c>
      <c r="C84" s="248"/>
      <c r="D84" s="247" t="s">
        <v>377</v>
      </c>
      <c r="E84" s="247"/>
      <c r="F84" s="323"/>
      <c r="G84" s="246">
        <v>3</v>
      </c>
      <c r="H84" s="246">
        <v>5</v>
      </c>
      <c r="I84" s="47"/>
      <c r="J84" s="26"/>
      <c r="K84" s="580"/>
      <c r="L84" s="580"/>
      <c r="M84" s="580"/>
      <c r="N84" s="22"/>
      <c r="O84" s="321"/>
      <c r="P84" s="206"/>
      <c r="Q84" s="206"/>
    </row>
    <row r="85" spans="1:17" s="34" customFormat="1" ht="9" customHeight="1">
      <c r="A85" s="1"/>
      <c r="B85" s="250" t="s">
        <v>378</v>
      </c>
      <c r="C85" s="248"/>
      <c r="D85" s="247" t="s">
        <v>379</v>
      </c>
      <c r="E85" s="247"/>
      <c r="F85" s="323"/>
      <c r="G85" s="249" t="s">
        <v>209</v>
      </c>
      <c r="H85" s="249" t="s">
        <v>209</v>
      </c>
      <c r="I85" s="45"/>
      <c r="J85" s="26" t="s">
        <v>715</v>
      </c>
      <c r="K85" s="580" t="s">
        <v>1175</v>
      </c>
      <c r="L85" s="580"/>
      <c r="M85" s="580"/>
      <c r="N85" s="22"/>
      <c r="O85" s="321"/>
      <c r="P85" s="206">
        <f>SUM(P87:P93)</f>
        <v>4</v>
      </c>
      <c r="Q85" s="206">
        <f>SUM(Q87:Q93)</f>
        <v>19</v>
      </c>
    </row>
    <row r="86" spans="1:17" s="34" customFormat="1" ht="9" customHeight="1">
      <c r="A86" s="1"/>
      <c r="B86" s="250" t="s">
        <v>380</v>
      </c>
      <c r="C86" s="248"/>
      <c r="D86" s="247" t="s">
        <v>381</v>
      </c>
      <c r="E86" s="247"/>
      <c r="F86" s="323"/>
      <c r="G86" s="249" t="s">
        <v>209</v>
      </c>
      <c r="H86" s="249" t="s">
        <v>209</v>
      </c>
      <c r="I86" s="45"/>
      <c r="J86" s="24"/>
      <c r="K86" s="250" t="s">
        <v>742</v>
      </c>
      <c r="L86" s="248"/>
      <c r="M86" s="247"/>
      <c r="N86" s="247"/>
      <c r="O86" s="323"/>
      <c r="P86" s="246"/>
      <c r="Q86" s="246"/>
    </row>
    <row r="87" spans="1:17" s="16" customFormat="1" ht="9" customHeight="1">
      <c r="A87" s="1"/>
      <c r="B87" s="250" t="s">
        <v>382</v>
      </c>
      <c r="C87" s="248"/>
      <c r="D87" s="247" t="s">
        <v>383</v>
      </c>
      <c r="E87" s="247"/>
      <c r="F87" s="323"/>
      <c r="G87" s="249" t="s">
        <v>209</v>
      </c>
      <c r="H87" s="249" t="s">
        <v>209</v>
      </c>
      <c r="I87" s="47"/>
      <c r="J87" s="24"/>
      <c r="K87" s="250" t="s">
        <v>1176</v>
      </c>
      <c r="L87" s="248"/>
      <c r="M87" s="582" t="s">
        <v>487</v>
      </c>
      <c r="N87" s="582"/>
      <c r="O87" s="323"/>
      <c r="P87" s="246">
        <v>2</v>
      </c>
      <c r="Q87" s="246">
        <v>4</v>
      </c>
    </row>
    <row r="88" spans="1:17" s="16" customFormat="1" ht="9" customHeight="1">
      <c r="A88" s="26"/>
      <c r="B88" s="250" t="s">
        <v>384</v>
      </c>
      <c r="C88" s="248"/>
      <c r="D88" s="247" t="s">
        <v>385</v>
      </c>
      <c r="E88" s="247"/>
      <c r="F88" s="323"/>
      <c r="G88" s="246">
        <v>4</v>
      </c>
      <c r="H88" s="246">
        <v>22</v>
      </c>
      <c r="I88" s="47"/>
      <c r="J88" s="26"/>
      <c r="K88" s="250" t="s">
        <v>1177</v>
      </c>
      <c r="L88" s="248"/>
      <c r="M88" s="247" t="s">
        <v>1178</v>
      </c>
      <c r="N88" s="247"/>
      <c r="O88" s="323"/>
      <c r="P88" s="249" t="s">
        <v>209</v>
      </c>
      <c r="Q88" s="249" t="s">
        <v>209</v>
      </c>
    </row>
    <row r="89" spans="1:17" s="16" customFormat="1" ht="9" customHeight="1">
      <c r="A89" s="26"/>
      <c r="B89" s="250" t="s">
        <v>386</v>
      </c>
      <c r="C89" s="248"/>
      <c r="D89" s="247" t="s">
        <v>387</v>
      </c>
      <c r="E89" s="247"/>
      <c r="F89" s="323"/>
      <c r="G89" s="249" t="s">
        <v>209</v>
      </c>
      <c r="H89" s="249" t="s">
        <v>209</v>
      </c>
      <c r="I89" s="47"/>
      <c r="J89" s="24"/>
      <c r="K89" s="250" t="s">
        <v>488</v>
      </c>
      <c r="L89" s="248"/>
      <c r="M89" s="582" t="s">
        <v>489</v>
      </c>
      <c r="N89" s="582"/>
      <c r="O89" s="323"/>
      <c r="P89" s="246">
        <v>2</v>
      </c>
      <c r="Q89" s="246">
        <v>15</v>
      </c>
    </row>
    <row r="90" spans="1:17" s="16" customFormat="1" ht="9" customHeight="1">
      <c r="A90" s="26"/>
      <c r="B90" s="22"/>
      <c r="C90" s="22"/>
      <c r="D90" s="22"/>
      <c r="E90" s="22"/>
      <c r="F90" s="321"/>
      <c r="G90" s="206"/>
      <c r="H90" s="35"/>
      <c r="I90" s="47"/>
      <c r="J90" s="26"/>
      <c r="K90" s="250" t="s">
        <v>490</v>
      </c>
      <c r="L90" s="248"/>
      <c r="M90" s="247" t="s">
        <v>491</v>
      </c>
      <c r="N90" s="247"/>
      <c r="O90" s="323"/>
      <c r="P90" s="249" t="s">
        <v>209</v>
      </c>
      <c r="Q90" s="249" t="s">
        <v>209</v>
      </c>
    </row>
    <row r="91" spans="1:17" s="16" customFormat="1" ht="9" customHeight="1">
      <c r="A91" s="26" t="s">
        <v>389</v>
      </c>
      <c r="B91" s="580" t="s">
        <v>388</v>
      </c>
      <c r="C91" s="580"/>
      <c r="D91" s="580"/>
      <c r="E91" s="22"/>
      <c r="F91" s="321"/>
      <c r="G91" s="206">
        <f>SUM(G93:G98)</f>
        <v>7</v>
      </c>
      <c r="H91" s="206">
        <f>SUM(H93:H98)</f>
        <v>192</v>
      </c>
      <c r="I91" s="47"/>
      <c r="J91" s="26"/>
      <c r="K91" s="250" t="s">
        <v>492</v>
      </c>
      <c r="L91" s="248"/>
      <c r="M91" s="247" t="s">
        <v>493</v>
      </c>
      <c r="N91" s="247"/>
      <c r="O91" s="323"/>
      <c r="P91" s="249" t="s">
        <v>209</v>
      </c>
      <c r="Q91" s="249" t="s">
        <v>209</v>
      </c>
    </row>
    <row r="92" spans="1:17" s="16" customFormat="1" ht="9" customHeight="1">
      <c r="A92" s="1"/>
      <c r="B92" s="212"/>
      <c r="C92" s="209"/>
      <c r="D92" s="20"/>
      <c r="E92" s="20"/>
      <c r="F92" s="322"/>
      <c r="G92" s="316"/>
      <c r="H92" s="15"/>
      <c r="I92" s="47"/>
      <c r="J92" s="23" t="s">
        <v>316</v>
      </c>
      <c r="K92" s="250" t="s">
        <v>494</v>
      </c>
      <c r="L92" s="248"/>
      <c r="M92" s="247" t="s">
        <v>495</v>
      </c>
      <c r="N92" s="247"/>
      <c r="O92" s="323"/>
      <c r="P92" s="249" t="s">
        <v>209</v>
      </c>
      <c r="Q92" s="249" t="s">
        <v>209</v>
      </c>
    </row>
    <row r="93" spans="1:17" s="16" customFormat="1" ht="9" customHeight="1">
      <c r="A93" s="1"/>
      <c r="B93" s="250" t="s">
        <v>390</v>
      </c>
      <c r="C93" s="248"/>
      <c r="D93" s="247" t="s">
        <v>391</v>
      </c>
      <c r="E93" s="247"/>
      <c r="F93" s="323"/>
      <c r="G93" s="246">
        <v>1</v>
      </c>
      <c r="H93" s="246">
        <v>3</v>
      </c>
      <c r="I93" s="47"/>
      <c r="J93" s="1"/>
      <c r="K93" s="250" t="s">
        <v>496</v>
      </c>
      <c r="L93" s="248"/>
      <c r="M93" s="247" t="s">
        <v>497</v>
      </c>
      <c r="N93" s="247"/>
      <c r="O93" s="323"/>
      <c r="P93" s="249" t="s">
        <v>209</v>
      </c>
      <c r="Q93" s="249" t="s">
        <v>209</v>
      </c>
    </row>
    <row r="94" spans="1:17" s="16" customFormat="1" ht="9" customHeight="1">
      <c r="A94" s="26"/>
      <c r="B94" s="250" t="s">
        <v>392</v>
      </c>
      <c r="C94" s="248"/>
      <c r="D94" s="247" t="s">
        <v>393</v>
      </c>
      <c r="E94" s="247"/>
      <c r="F94" s="323"/>
      <c r="G94" s="249" t="s">
        <v>209</v>
      </c>
      <c r="H94" s="249" t="s">
        <v>209</v>
      </c>
      <c r="I94" s="47"/>
      <c r="J94" s="26"/>
      <c r="K94" s="22"/>
      <c r="L94" s="22"/>
      <c r="M94" s="17"/>
      <c r="N94" s="22"/>
      <c r="O94" s="321"/>
      <c r="P94" s="206"/>
      <c r="Q94" s="35"/>
    </row>
    <row r="95" spans="1:17" s="34" customFormat="1" ht="9" customHeight="1">
      <c r="A95" s="26"/>
      <c r="B95" s="250" t="s">
        <v>394</v>
      </c>
      <c r="C95" s="248"/>
      <c r="D95" s="247" t="s">
        <v>395</v>
      </c>
      <c r="E95" s="247"/>
      <c r="F95" s="323"/>
      <c r="G95" s="249" t="s">
        <v>209</v>
      </c>
      <c r="H95" s="249" t="s">
        <v>209</v>
      </c>
      <c r="I95" s="45"/>
      <c r="J95" s="26" t="s">
        <v>499</v>
      </c>
      <c r="K95" s="580" t="s">
        <v>498</v>
      </c>
      <c r="L95" s="539"/>
      <c r="M95" s="539"/>
      <c r="N95" s="22"/>
      <c r="O95" s="321"/>
      <c r="P95" s="253">
        <f>P97+P98+P99+P102+P103+P104+P105+P106+P107</f>
        <v>40</v>
      </c>
      <c r="Q95" s="253">
        <f>Q97+Q98+Q99+Q102+Q103+Q104+Q105+Q106+Q107</f>
        <v>140</v>
      </c>
    </row>
    <row r="96" spans="1:17" s="34" customFormat="1" ht="9" customHeight="1">
      <c r="A96" s="1"/>
      <c r="B96" s="250" t="s">
        <v>396</v>
      </c>
      <c r="C96" s="248"/>
      <c r="D96" s="247" t="s">
        <v>397</v>
      </c>
      <c r="E96" s="247"/>
      <c r="F96" s="323"/>
      <c r="G96" s="246">
        <v>1</v>
      </c>
      <c r="H96" s="246">
        <v>19</v>
      </c>
      <c r="I96" s="45"/>
      <c r="J96" s="1"/>
      <c r="K96" s="212"/>
      <c r="L96" s="209"/>
      <c r="M96" s="20"/>
      <c r="N96" s="20"/>
      <c r="O96" s="322"/>
      <c r="P96" s="316"/>
      <c r="Q96" s="15"/>
    </row>
    <row r="97" spans="1:17" s="16" customFormat="1" ht="9" customHeight="1">
      <c r="A97" s="1"/>
      <c r="B97" s="250" t="s">
        <v>398</v>
      </c>
      <c r="C97" s="248"/>
      <c r="D97" s="247" t="s">
        <v>399</v>
      </c>
      <c r="E97" s="247"/>
      <c r="F97" s="323"/>
      <c r="G97" s="246">
        <v>4</v>
      </c>
      <c r="H97" s="246">
        <v>110</v>
      </c>
      <c r="I97" s="47"/>
      <c r="J97" s="26"/>
      <c r="K97" s="250" t="s">
        <v>500</v>
      </c>
      <c r="L97" s="248"/>
      <c r="M97" s="247" t="s">
        <v>501</v>
      </c>
      <c r="N97" s="247"/>
      <c r="O97" s="323"/>
      <c r="P97" s="246">
        <v>4</v>
      </c>
      <c r="Q97" s="246">
        <v>9</v>
      </c>
    </row>
    <row r="98" spans="1:17" s="16" customFormat="1" ht="9" customHeight="1">
      <c r="A98" s="1"/>
      <c r="B98" s="250" t="s">
        <v>400</v>
      </c>
      <c r="C98" s="248"/>
      <c r="D98" s="247" t="s">
        <v>401</v>
      </c>
      <c r="E98" s="247"/>
      <c r="F98" s="323"/>
      <c r="G98" s="246">
        <v>1</v>
      </c>
      <c r="H98" s="246">
        <v>60</v>
      </c>
      <c r="I98" s="47"/>
      <c r="J98" s="26"/>
      <c r="K98" s="250" t="s">
        <v>502</v>
      </c>
      <c r="L98" s="248"/>
      <c r="M98" s="247" t="s">
        <v>503</v>
      </c>
      <c r="N98" s="247"/>
      <c r="O98" s="323"/>
      <c r="P98" s="249">
        <v>0</v>
      </c>
      <c r="Q98" s="249">
        <v>0</v>
      </c>
    </row>
    <row r="99" spans="1:17" s="16" customFormat="1" ht="9" customHeight="1">
      <c r="A99" s="29" t="s">
        <v>317</v>
      </c>
      <c r="B99" s="245"/>
      <c r="C99" s="245"/>
      <c r="D99" s="244"/>
      <c r="E99" s="244"/>
      <c r="F99" s="320"/>
      <c r="G99" s="252"/>
      <c r="H99" s="332"/>
      <c r="I99" s="47"/>
      <c r="J99" s="26" t="s">
        <v>316</v>
      </c>
      <c r="K99" s="250" t="s">
        <v>504</v>
      </c>
      <c r="L99" s="248"/>
      <c r="M99" s="247" t="s">
        <v>505</v>
      </c>
      <c r="N99" s="247"/>
      <c r="O99" s="323"/>
      <c r="P99" s="249">
        <v>0</v>
      </c>
      <c r="Q99" s="249">
        <v>0</v>
      </c>
    </row>
    <row r="100" spans="1:17" s="16" customFormat="1" ht="9" customHeight="1">
      <c r="A100" s="26" t="s">
        <v>402</v>
      </c>
      <c r="B100" s="580" t="s">
        <v>403</v>
      </c>
      <c r="C100" s="580"/>
      <c r="D100" s="580"/>
      <c r="E100" s="22"/>
      <c r="F100" s="321"/>
      <c r="G100" s="206">
        <f>SUM(G102:G107)</f>
        <v>2</v>
      </c>
      <c r="H100" s="206">
        <f>SUM(H102:H107)</f>
        <v>7</v>
      </c>
      <c r="I100" s="47"/>
      <c r="J100" s="1"/>
      <c r="K100" s="250" t="s">
        <v>506</v>
      </c>
      <c r="L100" s="248"/>
      <c r="M100" s="247" t="s">
        <v>507</v>
      </c>
      <c r="N100" s="247"/>
      <c r="O100" s="323"/>
      <c r="P100" s="249">
        <v>0</v>
      </c>
      <c r="Q100" s="249">
        <v>0</v>
      </c>
    </row>
    <row r="101" spans="1:17" s="16" customFormat="1" ht="9" customHeight="1">
      <c r="A101" s="26"/>
      <c r="B101" s="22"/>
      <c r="C101" s="22"/>
      <c r="D101" s="17"/>
      <c r="E101" s="22"/>
      <c r="F101" s="321"/>
      <c r="G101" s="206"/>
      <c r="H101" s="35"/>
      <c r="I101" s="47"/>
      <c r="J101" s="1"/>
      <c r="K101" s="250" t="s">
        <v>508</v>
      </c>
      <c r="L101" s="248"/>
      <c r="M101" s="247" t="s">
        <v>648</v>
      </c>
      <c r="N101" s="247"/>
      <c r="O101" s="323"/>
      <c r="P101" s="249">
        <v>0</v>
      </c>
      <c r="Q101" s="249">
        <v>0</v>
      </c>
    </row>
    <row r="102" spans="1:17" s="16" customFormat="1" ht="9" customHeight="1">
      <c r="A102" s="26"/>
      <c r="B102" s="250" t="s">
        <v>404</v>
      </c>
      <c r="C102" s="248"/>
      <c r="D102" s="247" t="s">
        <v>405</v>
      </c>
      <c r="E102" s="247"/>
      <c r="F102" s="323"/>
      <c r="G102" s="249" t="s">
        <v>209</v>
      </c>
      <c r="H102" s="249" t="s">
        <v>209</v>
      </c>
      <c r="I102" s="47"/>
      <c r="J102" s="1"/>
      <c r="K102" s="250" t="s">
        <v>509</v>
      </c>
      <c r="L102" s="248"/>
      <c r="M102" s="247" t="s">
        <v>510</v>
      </c>
      <c r="N102" s="247"/>
      <c r="O102" s="323"/>
      <c r="P102" s="249">
        <v>0</v>
      </c>
      <c r="Q102" s="249">
        <v>0</v>
      </c>
    </row>
    <row r="103" spans="1:17" s="34" customFormat="1" ht="9" customHeight="1">
      <c r="A103" s="29"/>
      <c r="B103" s="250" t="s">
        <v>406</v>
      </c>
      <c r="C103" s="248"/>
      <c r="D103" s="251" t="s">
        <v>407</v>
      </c>
      <c r="E103" s="251"/>
      <c r="F103" s="325"/>
      <c r="G103" s="249" t="s">
        <v>209</v>
      </c>
      <c r="H103" s="249" t="s">
        <v>209</v>
      </c>
      <c r="I103" s="45"/>
      <c r="J103" s="1"/>
      <c r="K103" s="250" t="s">
        <v>511</v>
      </c>
      <c r="L103" s="248"/>
      <c r="M103" s="251" t="s">
        <v>512</v>
      </c>
      <c r="N103" s="251"/>
      <c r="O103" s="323"/>
      <c r="P103" s="249">
        <v>0</v>
      </c>
      <c r="Q103" s="249">
        <v>0</v>
      </c>
    </row>
    <row r="104" spans="1:17" s="34" customFormat="1" ht="9" customHeight="1">
      <c r="A104" s="26"/>
      <c r="B104" s="250" t="s">
        <v>408</v>
      </c>
      <c r="C104" s="248"/>
      <c r="D104" s="247" t="s">
        <v>409</v>
      </c>
      <c r="E104" s="247"/>
      <c r="F104" s="323"/>
      <c r="G104" s="249" t="s">
        <v>209</v>
      </c>
      <c r="H104" s="249" t="s">
        <v>209</v>
      </c>
      <c r="I104" s="45"/>
      <c r="J104" s="26"/>
      <c r="K104" s="250" t="s">
        <v>513</v>
      </c>
      <c r="L104" s="248"/>
      <c r="M104" s="247" t="s">
        <v>514</v>
      </c>
      <c r="N104" s="247"/>
      <c r="O104" s="323"/>
      <c r="P104" s="246">
        <v>1</v>
      </c>
      <c r="Q104" s="246">
        <v>2</v>
      </c>
    </row>
    <row r="105" spans="1:17" s="16" customFormat="1" ht="9" customHeight="1">
      <c r="A105" s="26" t="s">
        <v>316</v>
      </c>
      <c r="B105" s="250" t="s">
        <v>410</v>
      </c>
      <c r="C105" s="248"/>
      <c r="D105" s="247" t="s">
        <v>411</v>
      </c>
      <c r="E105" s="247"/>
      <c r="F105" s="323"/>
      <c r="G105" s="249" t="s">
        <v>209</v>
      </c>
      <c r="H105" s="249" t="s">
        <v>209</v>
      </c>
      <c r="I105" s="47"/>
      <c r="J105" s="26"/>
      <c r="K105" s="250" t="s">
        <v>515</v>
      </c>
      <c r="L105" s="248"/>
      <c r="M105" s="247" t="s">
        <v>516</v>
      </c>
      <c r="N105" s="247"/>
      <c r="O105" s="323"/>
      <c r="P105" s="246">
        <v>10</v>
      </c>
      <c r="Q105" s="246">
        <v>19</v>
      </c>
    </row>
    <row r="106" spans="1:17" s="16" customFormat="1" ht="9" customHeight="1">
      <c r="A106" s="26"/>
      <c r="B106" s="250" t="s">
        <v>412</v>
      </c>
      <c r="C106" s="248"/>
      <c r="D106" s="247" t="s">
        <v>413</v>
      </c>
      <c r="E106" s="247"/>
      <c r="F106" s="323"/>
      <c r="G106" s="246">
        <v>1</v>
      </c>
      <c r="H106" s="246">
        <v>4</v>
      </c>
      <c r="I106" s="47"/>
      <c r="J106" s="1"/>
      <c r="K106" s="250" t="s">
        <v>517</v>
      </c>
      <c r="L106" s="248"/>
      <c r="M106" s="247" t="s">
        <v>518</v>
      </c>
      <c r="N106" s="247"/>
      <c r="O106" s="323"/>
      <c r="P106" s="249">
        <v>0</v>
      </c>
      <c r="Q106" s="249">
        <v>0</v>
      </c>
    </row>
    <row r="107" spans="1:17" s="16" customFormat="1" ht="9" customHeight="1">
      <c r="A107" s="29" t="s">
        <v>317</v>
      </c>
      <c r="B107" s="250" t="s">
        <v>414</v>
      </c>
      <c r="C107" s="248"/>
      <c r="D107" s="247" t="s">
        <v>415</v>
      </c>
      <c r="E107" s="247"/>
      <c r="F107" s="323"/>
      <c r="G107" s="246">
        <v>1</v>
      </c>
      <c r="H107" s="246">
        <v>3</v>
      </c>
      <c r="I107" s="47"/>
      <c r="J107" s="26" t="s">
        <v>317</v>
      </c>
      <c r="K107" s="250" t="s">
        <v>519</v>
      </c>
      <c r="L107" s="248"/>
      <c r="M107" s="247" t="s">
        <v>520</v>
      </c>
      <c r="N107" s="247"/>
      <c r="O107" s="323"/>
      <c r="P107" s="246">
        <v>25</v>
      </c>
      <c r="Q107" s="246">
        <v>110</v>
      </c>
    </row>
    <row r="108" spans="1:17" s="16" customFormat="1" ht="9" customHeight="1">
      <c r="A108" s="1"/>
      <c r="B108" s="24"/>
      <c r="C108" s="209"/>
      <c r="D108" s="20"/>
      <c r="E108" s="20"/>
      <c r="F108" s="322"/>
      <c r="G108" s="316"/>
      <c r="H108" s="15"/>
      <c r="I108" s="47"/>
      <c r="J108" s="1"/>
      <c r="K108" s="250" t="s">
        <v>521</v>
      </c>
      <c r="L108" s="248"/>
      <c r="M108" s="247" t="s">
        <v>522</v>
      </c>
      <c r="N108" s="247"/>
      <c r="O108" s="323"/>
      <c r="P108" s="249">
        <v>0</v>
      </c>
      <c r="Q108" s="249">
        <v>0</v>
      </c>
    </row>
    <row r="109" spans="1:17" s="34" customFormat="1" ht="9" customHeight="1">
      <c r="A109" s="26" t="s">
        <v>416</v>
      </c>
      <c r="B109" s="580" t="s">
        <v>417</v>
      </c>
      <c r="C109" s="580"/>
      <c r="D109" s="580"/>
      <c r="E109" s="22"/>
      <c r="F109" s="321"/>
      <c r="G109" s="206">
        <f>SUM(G111:G119)</f>
        <v>52</v>
      </c>
      <c r="H109" s="206">
        <f>SUM(H111:H119)</f>
        <v>379</v>
      </c>
      <c r="I109" s="45"/>
      <c r="J109" s="1"/>
      <c r="K109" s="250" t="s">
        <v>523</v>
      </c>
      <c r="L109" s="248"/>
      <c r="M109" s="582" t="s">
        <v>524</v>
      </c>
      <c r="N109" s="582"/>
      <c r="O109" s="323"/>
      <c r="P109" s="246">
        <v>25</v>
      </c>
      <c r="Q109" s="246">
        <v>110</v>
      </c>
    </row>
    <row r="110" spans="1:17" s="34" customFormat="1" ht="9" customHeight="1">
      <c r="A110" s="26"/>
      <c r="B110" s="22"/>
      <c r="C110" s="208"/>
      <c r="D110" s="17"/>
      <c r="E110" s="22"/>
      <c r="F110" s="321"/>
      <c r="G110" s="206"/>
      <c r="H110" s="35"/>
      <c r="I110" s="45"/>
      <c r="J110" s="1"/>
      <c r="K110" s="250"/>
      <c r="L110" s="248"/>
      <c r="M110" s="247"/>
      <c r="N110" s="247"/>
      <c r="O110" s="323"/>
      <c r="P110" s="249"/>
      <c r="Q110" s="249"/>
    </row>
    <row r="111" spans="1:17" s="16" customFormat="1" ht="9" customHeight="1">
      <c r="A111" s="26"/>
      <c r="B111" s="250" t="s">
        <v>418</v>
      </c>
      <c r="C111" s="248"/>
      <c r="D111" s="247" t="s">
        <v>419</v>
      </c>
      <c r="E111" s="247"/>
      <c r="F111" s="323"/>
      <c r="G111" s="249" t="s">
        <v>209</v>
      </c>
      <c r="H111" s="249" t="s">
        <v>209</v>
      </c>
      <c r="I111" s="47"/>
      <c r="J111" s="29" t="s">
        <v>743</v>
      </c>
      <c r="K111" s="585" t="s">
        <v>744</v>
      </c>
      <c r="L111" s="585"/>
      <c r="M111" s="586"/>
      <c r="N111" s="6"/>
      <c r="O111" s="320"/>
      <c r="P111" s="252">
        <f>SUM(P113:P119)</f>
        <v>4</v>
      </c>
      <c r="Q111" s="252">
        <f>SUM(Q113:Q119)</f>
        <v>394</v>
      </c>
    </row>
    <row r="112" spans="1:17" s="16" customFormat="1" ht="9" customHeight="1">
      <c r="A112" s="26"/>
      <c r="B112" s="250" t="s">
        <v>420</v>
      </c>
      <c r="C112" s="248"/>
      <c r="D112" s="582" t="s">
        <v>422</v>
      </c>
      <c r="E112" s="582"/>
      <c r="F112" s="323"/>
      <c r="G112" s="246">
        <v>5</v>
      </c>
      <c r="H112" s="246">
        <v>52</v>
      </c>
      <c r="I112" s="47"/>
      <c r="J112" s="26"/>
      <c r="K112" s="250"/>
      <c r="L112" s="248"/>
      <c r="M112" s="247"/>
      <c r="N112" s="247"/>
      <c r="O112" s="323"/>
      <c r="P112" s="246"/>
      <c r="Q112" s="246"/>
    </row>
    <row r="113" spans="1:17" s="16" customFormat="1" ht="9" customHeight="1">
      <c r="A113" s="26"/>
      <c r="B113" s="250" t="s">
        <v>423</v>
      </c>
      <c r="C113" s="248"/>
      <c r="D113" s="582" t="s">
        <v>424</v>
      </c>
      <c r="E113" s="582"/>
      <c r="F113" s="323"/>
      <c r="G113" s="246">
        <v>4</v>
      </c>
      <c r="H113" s="246">
        <v>20</v>
      </c>
      <c r="I113" s="47"/>
      <c r="J113" s="26" t="s">
        <v>768</v>
      </c>
      <c r="K113" s="587" t="s">
        <v>759</v>
      </c>
      <c r="L113" s="518"/>
      <c r="M113" s="518"/>
      <c r="N113" s="257"/>
      <c r="O113" s="335"/>
      <c r="P113" s="258">
        <v>2</v>
      </c>
      <c r="Q113" s="258">
        <v>258</v>
      </c>
    </row>
    <row r="114" spans="1:17" s="34" customFormat="1" ht="9" customHeight="1">
      <c r="A114" s="26"/>
      <c r="B114" s="250" t="s">
        <v>425</v>
      </c>
      <c r="C114" s="248"/>
      <c r="D114" s="247" t="s">
        <v>426</v>
      </c>
      <c r="E114" s="247"/>
      <c r="F114" s="323"/>
      <c r="G114" s="246">
        <v>35</v>
      </c>
      <c r="H114" s="246">
        <v>292</v>
      </c>
      <c r="I114" s="45"/>
      <c r="J114" s="27"/>
      <c r="K114" s="255"/>
      <c r="L114" s="256"/>
      <c r="M114" s="257"/>
      <c r="N114" s="257"/>
      <c r="O114" s="335"/>
      <c r="P114" s="264"/>
      <c r="Q114" s="264"/>
    </row>
    <row r="115" spans="1:17" s="34" customFormat="1" ht="9" customHeight="1">
      <c r="A115" s="26"/>
      <c r="B115" s="250" t="s">
        <v>427</v>
      </c>
      <c r="C115" s="248"/>
      <c r="D115" s="247" t="s">
        <v>428</v>
      </c>
      <c r="E115" s="247"/>
      <c r="F115" s="323"/>
      <c r="G115" s="249" t="s">
        <v>209</v>
      </c>
      <c r="H115" s="249" t="s">
        <v>209</v>
      </c>
      <c r="I115" s="45"/>
      <c r="J115" s="26" t="s">
        <v>769</v>
      </c>
      <c r="K115" s="587" t="s">
        <v>765</v>
      </c>
      <c r="L115" s="518"/>
      <c r="M115" s="518"/>
      <c r="N115" s="257"/>
      <c r="O115" s="335"/>
      <c r="P115" s="258">
        <v>1</v>
      </c>
      <c r="Q115" s="258">
        <v>88</v>
      </c>
    </row>
    <row r="116" spans="1:17" s="16" customFormat="1" ht="9" customHeight="1">
      <c r="A116" s="26"/>
      <c r="B116" s="250" t="s">
        <v>429</v>
      </c>
      <c r="C116" s="248"/>
      <c r="D116" s="247" t="s">
        <v>430</v>
      </c>
      <c r="E116" s="247"/>
      <c r="F116" s="323"/>
      <c r="G116" s="246">
        <v>1</v>
      </c>
      <c r="H116" s="246">
        <v>2</v>
      </c>
      <c r="I116" s="47"/>
      <c r="J116" s="27"/>
      <c r="K116" s="255" t="s">
        <v>745</v>
      </c>
      <c r="L116" s="256"/>
      <c r="M116" s="257"/>
      <c r="N116" s="257"/>
      <c r="O116" s="335"/>
      <c r="P116" s="264"/>
      <c r="Q116" s="264"/>
    </row>
    <row r="117" spans="1:17" s="16" customFormat="1" ht="9" customHeight="1">
      <c r="A117" s="26"/>
      <c r="B117" s="250" t="s">
        <v>431</v>
      </c>
      <c r="C117" s="248"/>
      <c r="D117" s="582" t="s">
        <v>432</v>
      </c>
      <c r="E117" s="582"/>
      <c r="F117" s="323"/>
      <c r="G117" s="246">
        <v>3</v>
      </c>
      <c r="H117" s="246">
        <v>6</v>
      </c>
      <c r="I117" s="47"/>
      <c r="J117" s="27">
        <v>35</v>
      </c>
      <c r="K117" s="587" t="s">
        <v>766</v>
      </c>
      <c r="L117" s="518"/>
      <c r="M117" s="518"/>
      <c r="N117" s="257"/>
      <c r="O117" s="335"/>
      <c r="P117" s="264" t="s">
        <v>209</v>
      </c>
      <c r="Q117" s="264" t="s">
        <v>209</v>
      </c>
    </row>
    <row r="118" spans="1:17" s="16" customFormat="1" ht="9" customHeight="1">
      <c r="A118" s="26"/>
      <c r="B118" s="250" t="s">
        <v>433</v>
      </c>
      <c r="C118" s="248"/>
      <c r="D118" s="582" t="s">
        <v>434</v>
      </c>
      <c r="E118" s="582"/>
      <c r="F118" s="323"/>
      <c r="G118" s="246">
        <v>1</v>
      </c>
      <c r="H118" s="246">
        <v>1</v>
      </c>
      <c r="I118" s="47"/>
      <c r="J118" s="26"/>
      <c r="K118" s="255"/>
      <c r="L118" s="256"/>
      <c r="M118" s="257"/>
      <c r="N118" s="257"/>
      <c r="O118" s="335"/>
      <c r="P118" s="258"/>
      <c r="Q118" s="258"/>
    </row>
    <row r="119" spans="1:17" s="16" customFormat="1" ht="9" customHeight="1">
      <c r="A119" s="26"/>
      <c r="B119" s="250" t="s">
        <v>435</v>
      </c>
      <c r="C119" s="248"/>
      <c r="D119" s="247" t="s">
        <v>436</v>
      </c>
      <c r="E119" s="247"/>
      <c r="F119" s="323"/>
      <c r="G119" s="246">
        <v>3</v>
      </c>
      <c r="H119" s="246">
        <v>6</v>
      </c>
      <c r="I119" s="47"/>
      <c r="J119" s="27">
        <v>36</v>
      </c>
      <c r="K119" s="587" t="s">
        <v>767</v>
      </c>
      <c r="L119" s="518"/>
      <c r="M119" s="518"/>
      <c r="N119" s="257"/>
      <c r="O119" s="335"/>
      <c r="P119" s="258">
        <v>1</v>
      </c>
      <c r="Q119" s="258">
        <v>48</v>
      </c>
    </row>
    <row r="120" spans="1:17" s="16" customFormat="1" ht="9" customHeight="1">
      <c r="A120" s="26"/>
      <c r="B120" s="22"/>
      <c r="C120" s="208"/>
      <c r="D120" s="17"/>
      <c r="E120" s="22"/>
      <c r="F120" s="321"/>
      <c r="G120" s="206"/>
      <c r="H120" s="35"/>
      <c r="I120" s="47"/>
      <c r="J120" s="1"/>
      <c r="K120" s="250"/>
      <c r="L120" s="248"/>
      <c r="M120" s="247"/>
      <c r="N120" s="247"/>
      <c r="O120" s="323"/>
      <c r="P120" s="246"/>
      <c r="Q120" s="246"/>
    </row>
    <row r="121" spans="1:17" s="16" customFormat="1" ht="9" customHeight="1">
      <c r="A121" s="26" t="s">
        <v>437</v>
      </c>
      <c r="B121" s="580" t="s">
        <v>438</v>
      </c>
      <c r="C121" s="580"/>
      <c r="D121" s="580"/>
      <c r="E121" s="22"/>
      <c r="F121" s="321"/>
      <c r="G121" s="206">
        <f>SUM(G123:G131)</f>
        <v>30</v>
      </c>
      <c r="H121" s="206">
        <f>SUM(H123:H131)</f>
        <v>341</v>
      </c>
      <c r="I121" s="47"/>
      <c r="J121" s="29" t="s">
        <v>746</v>
      </c>
      <c r="K121" s="585" t="s">
        <v>747</v>
      </c>
      <c r="L121" s="585"/>
      <c r="M121" s="586"/>
      <c r="N121" s="6"/>
      <c r="O121" s="320"/>
      <c r="P121" s="252">
        <f>SUM(P123:P131)</f>
        <v>116</v>
      </c>
      <c r="Q121" s="252">
        <f>SUM(Q123:Q131)</f>
        <v>2279</v>
      </c>
    </row>
    <row r="122" spans="1:17" s="309" customFormat="1" ht="9" customHeight="1">
      <c r="A122" s="26"/>
      <c r="B122" s="22"/>
      <c r="C122" s="208"/>
      <c r="D122" s="17"/>
      <c r="E122" s="22"/>
      <c r="F122" s="321"/>
      <c r="G122" s="206"/>
      <c r="H122" s="35"/>
      <c r="I122" s="44"/>
      <c r="J122" s="26"/>
      <c r="K122" s="212"/>
      <c r="L122" s="209"/>
      <c r="M122" s="20"/>
      <c r="N122" s="20"/>
      <c r="O122" s="322"/>
      <c r="P122" s="316"/>
      <c r="Q122" s="15"/>
    </row>
    <row r="123" spans="1:17" s="309" customFormat="1" ht="9" customHeight="1">
      <c r="A123" s="26"/>
      <c r="B123" s="250" t="s">
        <v>439</v>
      </c>
      <c r="C123" s="248"/>
      <c r="D123" s="247" t="s">
        <v>440</v>
      </c>
      <c r="E123" s="247"/>
      <c r="F123" s="323"/>
      <c r="G123" s="249" t="s">
        <v>209</v>
      </c>
      <c r="H123" s="249" t="s">
        <v>209</v>
      </c>
      <c r="I123" s="44"/>
      <c r="J123" s="26" t="s">
        <v>770</v>
      </c>
      <c r="K123" s="587" t="s">
        <v>748</v>
      </c>
      <c r="L123" s="518"/>
      <c r="M123" s="518"/>
      <c r="N123" s="257"/>
      <c r="O123" s="335"/>
      <c r="P123" s="258">
        <v>30</v>
      </c>
      <c r="Q123" s="258">
        <v>1017</v>
      </c>
    </row>
    <row r="124" spans="1:17" s="34" customFormat="1" ht="9" customHeight="1">
      <c r="A124" s="26"/>
      <c r="B124" s="250" t="s">
        <v>441</v>
      </c>
      <c r="C124" s="248"/>
      <c r="D124" s="247" t="s">
        <v>442</v>
      </c>
      <c r="E124" s="247"/>
      <c r="F124" s="323"/>
      <c r="G124" s="249" t="s">
        <v>209</v>
      </c>
      <c r="H124" s="249" t="s">
        <v>209</v>
      </c>
      <c r="I124" s="45"/>
      <c r="J124" s="1"/>
      <c r="K124" s="259"/>
      <c r="L124" s="260"/>
      <c r="M124" s="261"/>
      <c r="N124" s="261"/>
      <c r="O124" s="336"/>
      <c r="P124" s="206"/>
      <c r="Q124" s="35"/>
    </row>
    <row r="125" spans="1:17" s="34" customFormat="1" ht="9" customHeight="1">
      <c r="A125" s="26"/>
      <c r="B125" s="250" t="s">
        <v>443</v>
      </c>
      <c r="C125" s="248"/>
      <c r="D125" s="247" t="s">
        <v>444</v>
      </c>
      <c r="E125" s="247"/>
      <c r="F125" s="323"/>
      <c r="G125" s="246">
        <v>1</v>
      </c>
      <c r="H125" s="246">
        <v>2</v>
      </c>
      <c r="I125" s="45"/>
      <c r="J125" s="26" t="s">
        <v>773</v>
      </c>
      <c r="K125" s="587" t="s">
        <v>771</v>
      </c>
      <c r="L125" s="518"/>
      <c r="M125" s="518"/>
      <c r="N125" s="257"/>
      <c r="O125" s="335"/>
      <c r="P125" s="258">
        <v>13</v>
      </c>
      <c r="Q125" s="258">
        <v>196</v>
      </c>
    </row>
    <row r="126" spans="1:17" s="34" customFormat="1" ht="9" customHeight="1">
      <c r="A126" s="26"/>
      <c r="B126" s="250" t="s">
        <v>445</v>
      </c>
      <c r="C126" s="248"/>
      <c r="D126" s="247" t="s">
        <v>446</v>
      </c>
      <c r="E126" s="247"/>
      <c r="F126" s="323"/>
      <c r="G126" s="246">
        <v>1</v>
      </c>
      <c r="H126" s="246">
        <v>2</v>
      </c>
      <c r="I126" s="45"/>
      <c r="J126" s="1"/>
      <c r="K126" s="259"/>
      <c r="L126" s="260"/>
      <c r="M126" s="261"/>
      <c r="N126" s="261"/>
      <c r="O126" s="336"/>
      <c r="P126" s="206"/>
      <c r="Q126" s="35"/>
    </row>
    <row r="127" spans="1:17" s="34" customFormat="1" ht="9" customHeight="1">
      <c r="A127" s="29"/>
      <c r="B127" s="250" t="s">
        <v>447</v>
      </c>
      <c r="C127" s="248"/>
      <c r="D127" s="247" t="s">
        <v>448</v>
      </c>
      <c r="E127" s="247"/>
      <c r="F127" s="323"/>
      <c r="G127" s="249" t="s">
        <v>209</v>
      </c>
      <c r="H127" s="249" t="s">
        <v>209</v>
      </c>
      <c r="I127" s="45"/>
      <c r="J127" s="26" t="s">
        <v>774</v>
      </c>
      <c r="K127" s="587" t="s">
        <v>723</v>
      </c>
      <c r="L127" s="518"/>
      <c r="M127" s="518"/>
      <c r="N127" s="257"/>
      <c r="O127" s="335"/>
      <c r="P127" s="258">
        <v>35</v>
      </c>
      <c r="Q127" s="258">
        <v>736</v>
      </c>
    </row>
    <row r="128" spans="1:17" s="34" customFormat="1" ht="9" customHeight="1">
      <c r="A128" s="26"/>
      <c r="B128" s="250" t="s">
        <v>449</v>
      </c>
      <c r="C128" s="248"/>
      <c r="D128" s="247" t="s">
        <v>450</v>
      </c>
      <c r="E128" s="247"/>
      <c r="F128" s="323"/>
      <c r="G128" s="246">
        <v>13</v>
      </c>
      <c r="H128" s="246">
        <v>266</v>
      </c>
      <c r="I128" s="45"/>
      <c r="J128" s="26"/>
      <c r="K128" s="262"/>
      <c r="L128" s="23"/>
      <c r="M128" s="261"/>
      <c r="N128" s="22"/>
      <c r="O128" s="321"/>
      <c r="P128" s="206"/>
      <c r="Q128" s="35"/>
    </row>
    <row r="129" spans="1:17" s="34" customFormat="1" ht="9" customHeight="1">
      <c r="A129" s="23"/>
      <c r="B129" s="250" t="s">
        <v>451</v>
      </c>
      <c r="C129" s="248"/>
      <c r="D129" s="247" t="s">
        <v>452</v>
      </c>
      <c r="E129" s="247"/>
      <c r="F129" s="323"/>
      <c r="G129" s="246">
        <v>5</v>
      </c>
      <c r="H129" s="246">
        <v>25</v>
      </c>
      <c r="I129" s="45"/>
      <c r="J129" s="26" t="s">
        <v>775</v>
      </c>
      <c r="K129" s="587" t="s">
        <v>772</v>
      </c>
      <c r="L129" s="518"/>
      <c r="M129" s="518"/>
      <c r="N129" s="257"/>
      <c r="O129" s="335"/>
      <c r="P129" s="258">
        <v>5</v>
      </c>
      <c r="Q129" s="258">
        <v>19</v>
      </c>
    </row>
    <row r="130" spans="1:17" s="309" customFormat="1" ht="9" customHeight="1">
      <c r="A130" s="26"/>
      <c r="B130" s="250" t="s">
        <v>453</v>
      </c>
      <c r="C130" s="248"/>
      <c r="D130" s="582" t="s">
        <v>454</v>
      </c>
      <c r="E130" s="582"/>
      <c r="F130" s="323"/>
      <c r="G130" s="246">
        <v>2</v>
      </c>
      <c r="H130" s="246">
        <v>7</v>
      </c>
      <c r="I130" s="44"/>
      <c r="J130" s="1"/>
      <c r="K130" s="23"/>
      <c r="L130" s="260"/>
      <c r="M130" s="261"/>
      <c r="N130" s="261"/>
      <c r="O130" s="336"/>
      <c r="P130" s="206"/>
      <c r="Q130" s="35"/>
    </row>
    <row r="131" spans="1:17" s="309" customFormat="1" ht="9" customHeight="1">
      <c r="A131" s="26"/>
      <c r="B131" s="250" t="s">
        <v>455</v>
      </c>
      <c r="C131" s="248"/>
      <c r="D131" s="247" t="s">
        <v>456</v>
      </c>
      <c r="E131" s="247"/>
      <c r="F131" s="323"/>
      <c r="G131" s="246">
        <v>8</v>
      </c>
      <c r="H131" s="246">
        <v>39</v>
      </c>
      <c r="I131" s="44"/>
      <c r="J131" s="26" t="s">
        <v>776</v>
      </c>
      <c r="K131" s="587" t="s">
        <v>1154</v>
      </c>
      <c r="L131" s="518"/>
      <c r="M131" s="518"/>
      <c r="N131" s="257"/>
      <c r="O131" s="335"/>
      <c r="P131" s="258">
        <v>33</v>
      </c>
      <c r="Q131" s="258">
        <v>311</v>
      </c>
    </row>
    <row r="132" spans="1:17" s="34" customFormat="1" ht="9" customHeight="1">
      <c r="A132" s="26"/>
      <c r="B132" s="22"/>
      <c r="C132" s="208"/>
      <c r="D132" s="17"/>
      <c r="E132" s="22"/>
      <c r="F132" s="321"/>
      <c r="G132" s="206"/>
      <c r="H132" s="35"/>
      <c r="I132" s="45"/>
      <c r="J132" s="1"/>
      <c r="K132" s="24"/>
      <c r="L132" s="209"/>
      <c r="M132" s="20"/>
      <c r="N132" s="20"/>
      <c r="O132" s="322"/>
      <c r="P132" s="316"/>
      <c r="Q132" s="15"/>
    </row>
    <row r="133" spans="1:17" s="34" customFormat="1" ht="9" customHeight="1">
      <c r="A133" s="26" t="s">
        <v>457</v>
      </c>
      <c r="B133" s="580" t="s">
        <v>458</v>
      </c>
      <c r="C133" s="580"/>
      <c r="D133" s="580"/>
      <c r="E133" s="22"/>
      <c r="F133" s="321"/>
      <c r="G133" s="206">
        <f>SUM(G135:G140)</f>
        <v>9</v>
      </c>
      <c r="H133" s="206">
        <f>SUM(H135:H140)</f>
        <v>67</v>
      </c>
      <c r="I133" s="45"/>
      <c r="J133" s="29" t="s">
        <v>749</v>
      </c>
      <c r="K133" s="585" t="s">
        <v>750</v>
      </c>
      <c r="L133" s="585"/>
      <c r="M133" s="586"/>
      <c r="N133" s="6"/>
      <c r="O133" s="320"/>
      <c r="P133" s="252">
        <f>SUM(P135:P147)</f>
        <v>299</v>
      </c>
      <c r="Q133" s="252">
        <f>SUM(Q135:Q147)</f>
        <v>7627</v>
      </c>
    </row>
    <row r="134" spans="1:17" s="34" customFormat="1" ht="9" customHeight="1">
      <c r="A134" s="1"/>
      <c r="B134" s="212"/>
      <c r="C134" s="209"/>
      <c r="D134" s="20"/>
      <c r="E134" s="20"/>
      <c r="F134" s="322"/>
      <c r="G134" s="316"/>
      <c r="H134" s="15"/>
      <c r="I134" s="45"/>
      <c r="J134" s="1"/>
      <c r="K134" s="212"/>
      <c r="L134" s="209"/>
      <c r="M134" s="20"/>
      <c r="N134" s="20"/>
      <c r="O134" s="322"/>
      <c r="P134" s="316"/>
      <c r="Q134" s="15"/>
    </row>
    <row r="135" spans="1:17" s="34" customFormat="1" ht="9" customHeight="1">
      <c r="A135" s="26"/>
      <c r="B135" s="250" t="s">
        <v>459</v>
      </c>
      <c r="C135" s="248"/>
      <c r="D135" s="582" t="s">
        <v>460</v>
      </c>
      <c r="E135" s="582"/>
      <c r="F135" s="323"/>
      <c r="G135" s="246">
        <v>7</v>
      </c>
      <c r="H135" s="246">
        <v>23</v>
      </c>
      <c r="I135" s="45"/>
      <c r="J135" s="26" t="s">
        <v>777</v>
      </c>
      <c r="K135" s="587" t="s">
        <v>778</v>
      </c>
      <c r="L135" s="518"/>
      <c r="M135" s="518"/>
      <c r="N135" s="263"/>
      <c r="O135" s="337"/>
      <c r="P135" s="258">
        <v>11</v>
      </c>
      <c r="Q135" s="258">
        <v>810</v>
      </c>
    </row>
    <row r="136" spans="1:17" s="34" customFormat="1" ht="9" customHeight="1">
      <c r="A136" s="26" t="s">
        <v>316</v>
      </c>
      <c r="B136" s="250" t="s">
        <v>461</v>
      </c>
      <c r="C136" s="248"/>
      <c r="D136" s="247" t="s">
        <v>462</v>
      </c>
      <c r="E136" s="247"/>
      <c r="F136" s="323"/>
      <c r="G136" s="249" t="s">
        <v>209</v>
      </c>
      <c r="H136" s="249" t="s">
        <v>209</v>
      </c>
      <c r="I136" s="45"/>
      <c r="J136" s="26"/>
      <c r="K136" s="580"/>
      <c r="L136" s="580"/>
      <c r="M136" s="521"/>
      <c r="N136" s="572"/>
      <c r="O136" s="321"/>
      <c r="P136" s="206"/>
      <c r="Q136" s="35"/>
    </row>
    <row r="137" spans="1:17" s="34" customFormat="1" ht="9" customHeight="1">
      <c r="A137" s="26"/>
      <c r="B137" s="250" t="s">
        <v>463</v>
      </c>
      <c r="C137" s="248"/>
      <c r="D137" s="247" t="s">
        <v>464</v>
      </c>
      <c r="E137" s="247"/>
      <c r="F137" s="323"/>
      <c r="G137" s="249" t="s">
        <v>209</v>
      </c>
      <c r="H137" s="249" t="s">
        <v>209</v>
      </c>
      <c r="I137" s="45"/>
      <c r="J137" s="26" t="s">
        <v>726</v>
      </c>
      <c r="K137" s="587" t="s">
        <v>105</v>
      </c>
      <c r="L137" s="518"/>
      <c r="M137" s="518"/>
      <c r="N137" s="263"/>
      <c r="O137" s="337"/>
      <c r="P137" s="258">
        <v>89</v>
      </c>
      <c r="Q137" s="258">
        <v>2864</v>
      </c>
    </row>
    <row r="138" spans="1:17" s="34" customFormat="1" ht="9" customHeight="1">
      <c r="A138" s="26"/>
      <c r="B138" s="250" t="s">
        <v>465</v>
      </c>
      <c r="C138" s="248"/>
      <c r="D138" s="247" t="s">
        <v>466</v>
      </c>
      <c r="E138" s="247"/>
      <c r="F138" s="323"/>
      <c r="G138" s="246">
        <v>1</v>
      </c>
      <c r="H138" s="246">
        <v>29</v>
      </c>
      <c r="I138" s="45"/>
      <c r="J138" s="1"/>
      <c r="K138" s="259"/>
      <c r="L138" s="260"/>
      <c r="M138" s="261"/>
      <c r="N138" s="261"/>
      <c r="O138" s="336"/>
      <c r="P138" s="206"/>
      <c r="Q138" s="35"/>
    </row>
    <row r="139" spans="1:17" s="34" customFormat="1" ht="9" customHeight="1">
      <c r="A139" s="26"/>
      <c r="B139" s="250" t="s">
        <v>467</v>
      </c>
      <c r="C139" s="248"/>
      <c r="D139" s="247" t="s">
        <v>468</v>
      </c>
      <c r="E139" s="247"/>
      <c r="F139" s="323"/>
      <c r="G139" s="249" t="s">
        <v>209</v>
      </c>
      <c r="H139" s="249" t="s">
        <v>209</v>
      </c>
      <c r="I139" s="45"/>
      <c r="J139" s="26" t="s">
        <v>779</v>
      </c>
      <c r="K139" s="587" t="s">
        <v>781</v>
      </c>
      <c r="L139" s="518"/>
      <c r="M139" s="518"/>
      <c r="N139" s="263"/>
      <c r="O139" s="337"/>
      <c r="P139" s="258">
        <v>120</v>
      </c>
      <c r="Q139" s="258">
        <v>2557</v>
      </c>
    </row>
    <row r="140" spans="1:17" s="34" customFormat="1" ht="9" customHeight="1">
      <c r="A140" s="26"/>
      <c r="B140" s="250" t="s">
        <v>469</v>
      </c>
      <c r="C140" s="248"/>
      <c r="D140" s="247" t="s">
        <v>470</v>
      </c>
      <c r="E140" s="247"/>
      <c r="F140" s="323"/>
      <c r="G140" s="246">
        <v>1</v>
      </c>
      <c r="H140" s="246">
        <v>15</v>
      </c>
      <c r="I140" s="45"/>
      <c r="J140" s="1"/>
      <c r="K140" s="259"/>
      <c r="L140" s="260"/>
      <c r="M140" s="261"/>
      <c r="N140" s="261"/>
      <c r="O140" s="336"/>
      <c r="P140" s="206"/>
      <c r="Q140" s="35"/>
    </row>
    <row r="141" spans="1:17" s="34" customFormat="1" ht="9" customHeight="1">
      <c r="A141" s="29"/>
      <c r="B141" s="212" t="s">
        <v>1128</v>
      </c>
      <c r="C141" s="24"/>
      <c r="D141" s="20"/>
      <c r="E141" s="20"/>
      <c r="F141" s="322"/>
      <c r="G141" s="316"/>
      <c r="H141" s="15"/>
      <c r="I141" s="45"/>
      <c r="J141" s="26" t="s">
        <v>780</v>
      </c>
      <c r="K141" s="587" t="s">
        <v>782</v>
      </c>
      <c r="L141" s="518"/>
      <c r="M141" s="518"/>
      <c r="N141" s="263"/>
      <c r="O141" s="337"/>
      <c r="P141" s="258">
        <v>13</v>
      </c>
      <c r="Q141" s="258">
        <v>646</v>
      </c>
    </row>
    <row r="142" spans="1:17" s="34" customFormat="1" ht="9" customHeight="1">
      <c r="A142" s="26" t="s">
        <v>710</v>
      </c>
      <c r="B142" s="580" t="s">
        <v>736</v>
      </c>
      <c r="C142" s="580"/>
      <c r="D142" s="580"/>
      <c r="E142" s="22"/>
      <c r="F142" s="321"/>
      <c r="G142" s="206">
        <f>SUM(G144:G145)</f>
        <v>2</v>
      </c>
      <c r="H142" s="206">
        <f>SUM(H144:H145)</f>
        <v>4</v>
      </c>
      <c r="I142" s="45"/>
      <c r="J142" s="1"/>
      <c r="K142" s="259"/>
      <c r="L142" s="260"/>
      <c r="M142" s="261"/>
      <c r="N142" s="261"/>
      <c r="O142" s="336"/>
      <c r="P142" s="206"/>
      <c r="Q142" s="35"/>
    </row>
    <row r="143" spans="1:17" s="34" customFormat="1" ht="9" customHeight="1">
      <c r="A143" s="1"/>
      <c r="B143" s="24"/>
      <c r="C143" s="209"/>
      <c r="D143" s="20"/>
      <c r="E143" s="20"/>
      <c r="F143" s="322"/>
      <c r="G143" s="316"/>
      <c r="H143" s="15"/>
      <c r="I143" s="45"/>
      <c r="J143" s="26" t="s">
        <v>729</v>
      </c>
      <c r="K143" s="587" t="s">
        <v>783</v>
      </c>
      <c r="L143" s="518"/>
      <c r="M143" s="518"/>
      <c r="N143" s="263"/>
      <c r="O143" s="337"/>
      <c r="P143" s="258">
        <v>12</v>
      </c>
      <c r="Q143" s="258">
        <v>145</v>
      </c>
    </row>
    <row r="144" spans="1:17" s="34" customFormat="1" ht="9" customHeight="1">
      <c r="A144" s="26" t="s">
        <v>652</v>
      </c>
      <c r="B144" s="250" t="s">
        <v>737</v>
      </c>
      <c r="C144" s="248"/>
      <c r="D144" s="582" t="s">
        <v>738</v>
      </c>
      <c r="E144" s="582"/>
      <c r="F144" s="323"/>
      <c r="G144" s="246">
        <v>1</v>
      </c>
      <c r="H144" s="246">
        <v>3</v>
      </c>
      <c r="I144" s="45"/>
      <c r="J144" s="26"/>
      <c r="K144" s="580"/>
      <c r="L144" s="580"/>
      <c r="M144" s="521"/>
      <c r="N144" s="22"/>
      <c r="O144" s="321"/>
      <c r="P144" s="206"/>
      <c r="Q144" s="206"/>
    </row>
    <row r="145" spans="1:17" s="34" customFormat="1" ht="9" customHeight="1">
      <c r="A145" s="26" t="s">
        <v>1128</v>
      </c>
      <c r="B145" s="250" t="s">
        <v>739</v>
      </c>
      <c r="C145" s="248"/>
      <c r="D145" s="247" t="s">
        <v>740</v>
      </c>
      <c r="E145" s="247"/>
      <c r="F145" s="323"/>
      <c r="G145" s="246">
        <v>1</v>
      </c>
      <c r="H145" s="246">
        <v>1</v>
      </c>
      <c r="I145" s="45"/>
      <c r="J145" s="26" t="s">
        <v>730</v>
      </c>
      <c r="K145" s="587" t="s">
        <v>784</v>
      </c>
      <c r="L145" s="518"/>
      <c r="M145" s="518"/>
      <c r="N145" s="263"/>
      <c r="O145" s="337"/>
      <c r="P145" s="258">
        <v>21</v>
      </c>
      <c r="Q145" s="258">
        <v>158</v>
      </c>
    </row>
    <row r="146" spans="1:17" s="34" customFormat="1" ht="9" customHeight="1">
      <c r="A146" s="1"/>
      <c r="B146" s="24"/>
      <c r="C146" s="209"/>
      <c r="D146" s="20"/>
      <c r="E146" s="20"/>
      <c r="F146" s="322"/>
      <c r="G146" s="316"/>
      <c r="H146" s="15"/>
      <c r="I146" s="45"/>
      <c r="J146" s="1"/>
      <c r="K146" s="259"/>
      <c r="L146" s="260"/>
      <c r="M146" s="261"/>
      <c r="N146" s="261"/>
      <c r="O146" s="336"/>
      <c r="P146" s="206"/>
      <c r="Q146" s="35"/>
    </row>
    <row r="147" spans="1:17" s="34" customFormat="1" ht="9" customHeight="1">
      <c r="A147" s="26" t="s">
        <v>471</v>
      </c>
      <c r="B147" s="580" t="s">
        <v>472</v>
      </c>
      <c r="C147" s="580"/>
      <c r="D147" s="580"/>
      <c r="E147" s="22"/>
      <c r="F147" s="321"/>
      <c r="G147" s="206">
        <f>G149</f>
        <v>9</v>
      </c>
      <c r="H147" s="206">
        <f>H149</f>
        <v>598</v>
      </c>
      <c r="I147" s="45"/>
      <c r="J147" s="26" t="s">
        <v>731</v>
      </c>
      <c r="K147" s="587" t="s">
        <v>785</v>
      </c>
      <c r="L147" s="518"/>
      <c r="M147" s="518"/>
      <c r="N147" s="263"/>
      <c r="O147" s="337"/>
      <c r="P147" s="258">
        <v>33</v>
      </c>
      <c r="Q147" s="258">
        <v>447</v>
      </c>
    </row>
    <row r="148" spans="1:17" s="34" customFormat="1" ht="9" customHeight="1">
      <c r="A148" s="1"/>
      <c r="B148" s="24"/>
      <c r="C148" s="209"/>
      <c r="D148" s="20"/>
      <c r="E148" s="20"/>
      <c r="F148" s="322"/>
      <c r="G148" s="316"/>
      <c r="H148" s="15"/>
      <c r="I148" s="45"/>
      <c r="J148" s="1"/>
      <c r="K148" s="212"/>
      <c r="L148" s="209"/>
      <c r="M148" s="20"/>
      <c r="N148" s="20"/>
      <c r="O148" s="322"/>
      <c r="P148" s="316"/>
      <c r="Q148" s="15"/>
    </row>
    <row r="149" spans="1:17" s="34" customFormat="1" ht="9" customHeight="1">
      <c r="A149" s="1"/>
      <c r="B149" s="250" t="s">
        <v>473</v>
      </c>
      <c r="C149" s="248"/>
      <c r="D149" s="247" t="s">
        <v>474</v>
      </c>
      <c r="E149" s="247"/>
      <c r="F149" s="323"/>
      <c r="G149" s="246">
        <v>9</v>
      </c>
      <c r="H149" s="246">
        <v>598</v>
      </c>
      <c r="I149" s="45"/>
      <c r="J149" s="29" t="s">
        <v>751</v>
      </c>
      <c r="K149" s="585" t="s">
        <v>752</v>
      </c>
      <c r="L149" s="585"/>
      <c r="M149" s="586"/>
      <c r="N149" s="6"/>
      <c r="O149" s="320"/>
      <c r="P149" s="252">
        <f>P151+G158+G163+G173+G180+G187+G195+G200+G208+G221+G226+P157</f>
        <v>4224</v>
      </c>
      <c r="Q149" s="252">
        <f>Q151+H158+H163+H173+H180+H187+H195+H200+H208+H221+H226+Q157</f>
        <v>28259</v>
      </c>
    </row>
    <row r="150" spans="1:17" s="309" customFormat="1" ht="9" customHeight="1">
      <c r="A150" s="1"/>
      <c r="B150" s="212"/>
      <c r="C150" s="209"/>
      <c r="D150" s="20"/>
      <c r="E150" s="20"/>
      <c r="F150" s="322"/>
      <c r="G150" s="316"/>
      <c r="H150" s="15"/>
      <c r="I150" s="44"/>
      <c r="J150" s="26"/>
      <c r="K150" s="212"/>
      <c r="L150" s="209"/>
      <c r="M150" s="589"/>
      <c r="N150" s="527"/>
      <c r="O150" s="324"/>
      <c r="P150" s="316"/>
      <c r="Q150" s="15"/>
    </row>
    <row r="151" spans="1:17" s="309" customFormat="1" ht="9" customHeight="1">
      <c r="A151" s="26" t="s">
        <v>475</v>
      </c>
      <c r="B151" s="580" t="s">
        <v>1078</v>
      </c>
      <c r="C151" s="580"/>
      <c r="D151" s="580"/>
      <c r="E151" s="22"/>
      <c r="F151" s="321"/>
      <c r="G151" s="206">
        <f>G153+SUM(P79:P83)</f>
        <v>42</v>
      </c>
      <c r="H151" s="206">
        <f>H153+SUM(Q79:Q83)</f>
        <v>769</v>
      </c>
      <c r="I151" s="44"/>
      <c r="J151" s="26" t="s">
        <v>786</v>
      </c>
      <c r="K151" s="583" t="s">
        <v>753</v>
      </c>
      <c r="L151" s="518"/>
      <c r="M151" s="518"/>
      <c r="N151" s="254"/>
      <c r="O151" s="328"/>
      <c r="P151" s="258">
        <f>P153</f>
        <v>4</v>
      </c>
      <c r="Q151" s="258">
        <f>Q153</f>
        <v>53</v>
      </c>
    </row>
    <row r="152" spans="1:17" s="34" customFormat="1" ht="9" customHeight="1">
      <c r="A152" s="26"/>
      <c r="B152" s="212"/>
      <c r="C152" s="209"/>
      <c r="D152" s="20"/>
      <c r="E152" s="20"/>
      <c r="F152" s="322"/>
      <c r="G152" s="316"/>
      <c r="H152" s="15"/>
      <c r="I152" s="45"/>
      <c r="J152" s="1"/>
      <c r="K152" s="250"/>
      <c r="L152" s="248"/>
      <c r="M152" s="254"/>
      <c r="N152" s="254"/>
      <c r="O152" s="328"/>
      <c r="P152" s="246"/>
      <c r="Q152" s="246"/>
    </row>
    <row r="153" spans="1:17" s="34" customFormat="1" ht="9" customHeight="1">
      <c r="A153" s="16"/>
      <c r="B153" s="250" t="s">
        <v>476</v>
      </c>
      <c r="C153" s="248"/>
      <c r="D153" s="247" t="s">
        <v>477</v>
      </c>
      <c r="E153" s="247"/>
      <c r="F153" s="323"/>
      <c r="G153" s="246">
        <v>2</v>
      </c>
      <c r="H153" s="246">
        <v>17</v>
      </c>
      <c r="I153" s="45"/>
      <c r="K153" s="250">
        <v>491</v>
      </c>
      <c r="L153" s="248"/>
      <c r="M153" s="254" t="s">
        <v>754</v>
      </c>
      <c r="N153" s="254"/>
      <c r="O153" s="328"/>
      <c r="P153" s="246">
        <f>G155+G156</f>
        <v>4</v>
      </c>
      <c r="Q153" s="246">
        <f>H155+H156</f>
        <v>53</v>
      </c>
    </row>
    <row r="154" spans="1:17" s="34" customFormat="1" ht="9" customHeight="1">
      <c r="A154" s="14"/>
      <c r="B154" s="266"/>
      <c r="C154" s="267"/>
      <c r="D154" s="272"/>
      <c r="E154" s="272"/>
      <c r="F154" s="327"/>
      <c r="G154" s="269"/>
      <c r="H154" s="269"/>
      <c r="I154" s="49"/>
      <c r="J154" s="40"/>
      <c r="K154" s="266"/>
      <c r="L154" s="267"/>
      <c r="M154" s="268"/>
      <c r="N154" s="268"/>
      <c r="O154" s="330"/>
      <c r="P154" s="269"/>
      <c r="Q154" s="269"/>
    </row>
    <row r="155" spans="1:17" s="34" customFormat="1" ht="9" customHeight="1">
      <c r="A155" s="26" t="s">
        <v>316</v>
      </c>
      <c r="B155" s="250" t="s">
        <v>755</v>
      </c>
      <c r="C155" s="248"/>
      <c r="D155" s="254" t="s">
        <v>756</v>
      </c>
      <c r="E155" s="254"/>
      <c r="F155" s="323"/>
      <c r="G155" s="249">
        <v>0</v>
      </c>
      <c r="H155" s="249">
        <v>0</v>
      </c>
      <c r="I155" s="45"/>
      <c r="J155" s="26" t="s">
        <v>210</v>
      </c>
      <c r="K155" s="250">
        <v>599</v>
      </c>
      <c r="L155" s="248"/>
      <c r="M155" s="254" t="s">
        <v>851</v>
      </c>
      <c r="N155" s="254"/>
      <c r="O155" s="328"/>
      <c r="P155" s="246">
        <v>52</v>
      </c>
      <c r="Q155" s="246">
        <v>300</v>
      </c>
    </row>
    <row r="156" spans="1:17" s="34" customFormat="1" ht="9" customHeight="1">
      <c r="A156" s="16"/>
      <c r="B156" s="250" t="s">
        <v>757</v>
      </c>
      <c r="C156" s="248"/>
      <c r="D156" s="254" t="s">
        <v>758</v>
      </c>
      <c r="E156" s="254"/>
      <c r="F156" s="328"/>
      <c r="G156" s="246">
        <v>4</v>
      </c>
      <c r="H156" s="246">
        <v>53</v>
      </c>
      <c r="I156" s="45"/>
      <c r="K156" s="250"/>
      <c r="L156" s="248"/>
      <c r="M156" s="254"/>
      <c r="N156" s="254"/>
      <c r="O156" s="323"/>
      <c r="P156" s="249"/>
      <c r="Q156" s="249"/>
    </row>
    <row r="157" spans="1:17" s="34" customFormat="1" ht="9" customHeight="1">
      <c r="A157" s="26"/>
      <c r="B157" s="583"/>
      <c r="C157" s="518"/>
      <c r="D157" s="518"/>
      <c r="E157" s="227"/>
      <c r="F157" s="324"/>
      <c r="G157" s="206"/>
      <c r="H157" s="206"/>
      <c r="I157" s="45"/>
      <c r="J157" s="26" t="s">
        <v>583</v>
      </c>
      <c r="K157" s="580" t="s">
        <v>852</v>
      </c>
      <c r="L157" s="539"/>
      <c r="M157" s="539"/>
      <c r="N157" s="22"/>
      <c r="O157" s="321"/>
      <c r="P157" s="206">
        <f>SUM(P159:P163)+P167+P168+P169</f>
        <v>1116</v>
      </c>
      <c r="Q157" s="206">
        <f>SUM(Q159:Q163)+Q167+Q168+Q169</f>
        <v>6822</v>
      </c>
    </row>
    <row r="158" spans="1:17" s="34" customFormat="1" ht="9" customHeight="1">
      <c r="A158" s="26" t="s">
        <v>788</v>
      </c>
      <c r="B158" s="583" t="s">
        <v>787</v>
      </c>
      <c r="C158" s="518"/>
      <c r="D158" s="518"/>
      <c r="E158" s="227"/>
      <c r="F158" s="324"/>
      <c r="G158" s="206">
        <f>SUM(G160:G161)</f>
        <v>34</v>
      </c>
      <c r="H158" s="206">
        <f>SUM(H160:H161)</f>
        <v>265</v>
      </c>
      <c r="I158" s="45"/>
      <c r="J158" s="29"/>
      <c r="K158" s="212"/>
      <c r="L158" s="209"/>
      <c r="M158" s="20"/>
      <c r="N158" s="20"/>
      <c r="O158" s="322"/>
      <c r="P158" s="316"/>
      <c r="Q158" s="15"/>
    </row>
    <row r="159" spans="1:17" s="16" customFormat="1" ht="9" customHeight="1">
      <c r="A159" s="27"/>
      <c r="B159" s="212"/>
      <c r="C159" s="209"/>
      <c r="D159" s="20"/>
      <c r="E159" s="20"/>
      <c r="F159" s="324"/>
      <c r="G159" s="316"/>
      <c r="H159" s="15"/>
      <c r="I159" s="47"/>
      <c r="J159" s="26"/>
      <c r="K159" s="250">
        <v>601</v>
      </c>
      <c r="L159" s="248"/>
      <c r="M159" s="254" t="s">
        <v>853</v>
      </c>
      <c r="N159" s="254"/>
      <c r="O159" s="328"/>
      <c r="P159" s="246">
        <v>278</v>
      </c>
      <c r="Q159" s="246">
        <v>1454</v>
      </c>
    </row>
    <row r="160" spans="1:17" s="16" customFormat="1" ht="9" customHeight="1">
      <c r="A160" s="1"/>
      <c r="B160" s="250">
        <v>501</v>
      </c>
      <c r="C160" s="248"/>
      <c r="D160" s="265" t="s">
        <v>789</v>
      </c>
      <c r="E160" s="265"/>
      <c r="F160" s="329"/>
      <c r="G160" s="246">
        <v>4</v>
      </c>
      <c r="H160" s="246">
        <v>19</v>
      </c>
      <c r="I160" s="47"/>
      <c r="J160" s="26"/>
      <c r="K160" s="250">
        <v>602</v>
      </c>
      <c r="L160" s="248"/>
      <c r="M160" s="254" t="s">
        <v>854</v>
      </c>
      <c r="N160" s="254"/>
      <c r="O160" s="328"/>
      <c r="P160" s="246">
        <v>7</v>
      </c>
      <c r="Q160" s="246">
        <v>55</v>
      </c>
    </row>
    <row r="161" spans="1:17" s="16" customFormat="1" ht="9" customHeight="1">
      <c r="A161" s="1"/>
      <c r="B161" s="250">
        <v>502</v>
      </c>
      <c r="C161" s="248"/>
      <c r="D161" s="254" t="s">
        <v>790</v>
      </c>
      <c r="E161" s="254"/>
      <c r="F161" s="328"/>
      <c r="G161" s="246">
        <v>30</v>
      </c>
      <c r="H161" s="246">
        <v>246</v>
      </c>
      <c r="I161" s="47"/>
      <c r="J161" s="1"/>
      <c r="K161" s="250">
        <v>603</v>
      </c>
      <c r="L161" s="248"/>
      <c r="M161" s="254" t="s">
        <v>855</v>
      </c>
      <c r="N161" s="254"/>
      <c r="O161" s="328"/>
      <c r="P161" s="246">
        <v>195</v>
      </c>
      <c r="Q161" s="246">
        <v>1288</v>
      </c>
    </row>
    <row r="162" spans="1:17" s="16" customFormat="1" ht="9" customHeight="1">
      <c r="A162" s="1"/>
      <c r="B162" s="24"/>
      <c r="C162" s="209"/>
      <c r="D162" s="20"/>
      <c r="E162" s="20"/>
      <c r="F162" s="322"/>
      <c r="G162" s="316"/>
      <c r="H162" s="15"/>
      <c r="I162" s="47"/>
      <c r="J162" s="1"/>
      <c r="K162" s="250">
        <v>604</v>
      </c>
      <c r="L162" s="248"/>
      <c r="M162" s="254" t="s">
        <v>856</v>
      </c>
      <c r="N162" s="254"/>
      <c r="O162" s="328"/>
      <c r="P162" s="246">
        <v>99</v>
      </c>
      <c r="Q162" s="246">
        <v>1697</v>
      </c>
    </row>
    <row r="163" spans="1:17" s="16" customFormat="1" ht="9" customHeight="1">
      <c r="A163" s="26" t="s">
        <v>573</v>
      </c>
      <c r="B163" s="580" t="s">
        <v>791</v>
      </c>
      <c r="C163" s="580"/>
      <c r="D163" s="521"/>
      <c r="E163" s="22"/>
      <c r="F163" s="321"/>
      <c r="G163" s="206">
        <f>G165+G171</f>
        <v>275</v>
      </c>
      <c r="H163" s="206">
        <f>H165+H171</f>
        <v>2438</v>
      </c>
      <c r="I163" s="47"/>
      <c r="J163" s="1"/>
      <c r="K163" s="250">
        <v>605</v>
      </c>
      <c r="L163" s="248"/>
      <c r="M163" s="254" t="s">
        <v>857</v>
      </c>
      <c r="N163" s="254"/>
      <c r="O163" s="328"/>
      <c r="P163" s="246">
        <v>84</v>
      </c>
      <c r="Q163" s="246">
        <v>460</v>
      </c>
    </row>
    <row r="164" spans="1:17" s="16" customFormat="1" ht="9" customHeight="1">
      <c r="A164" s="1"/>
      <c r="B164" s="24"/>
      <c r="C164" s="209"/>
      <c r="D164" s="20"/>
      <c r="E164" s="20"/>
      <c r="F164" s="322"/>
      <c r="G164" s="316"/>
      <c r="H164" s="15"/>
      <c r="I164" s="47"/>
      <c r="J164" s="1"/>
      <c r="K164" s="250" t="s">
        <v>858</v>
      </c>
      <c r="L164" s="248"/>
      <c r="M164" s="254" t="s">
        <v>859</v>
      </c>
      <c r="N164" s="254"/>
      <c r="O164" s="328"/>
      <c r="P164" s="246">
        <v>47</v>
      </c>
      <c r="Q164" s="246">
        <v>207</v>
      </c>
    </row>
    <row r="165" spans="1:17" s="34" customFormat="1" ht="9" customHeight="1">
      <c r="A165" s="26"/>
      <c r="B165" s="250">
        <v>511</v>
      </c>
      <c r="C165" s="248"/>
      <c r="D165" s="254" t="s">
        <v>800</v>
      </c>
      <c r="E165" s="254"/>
      <c r="F165" s="328"/>
      <c r="G165" s="246">
        <v>135</v>
      </c>
      <c r="H165" s="246">
        <v>1334</v>
      </c>
      <c r="I165" s="45"/>
      <c r="J165" s="1"/>
      <c r="K165" s="250" t="s">
        <v>860</v>
      </c>
      <c r="L165" s="248"/>
      <c r="M165" s="254" t="s">
        <v>861</v>
      </c>
      <c r="N165" s="254"/>
      <c r="O165" s="328"/>
      <c r="P165" s="246">
        <v>27</v>
      </c>
      <c r="Q165" s="246">
        <v>104</v>
      </c>
    </row>
    <row r="166" spans="1:17" s="34" customFormat="1" ht="9" customHeight="1">
      <c r="A166" s="26"/>
      <c r="B166" s="250" t="s">
        <v>792</v>
      </c>
      <c r="C166" s="248"/>
      <c r="D166" s="254" t="s">
        <v>793</v>
      </c>
      <c r="E166" s="254"/>
      <c r="F166" s="328"/>
      <c r="G166" s="246">
        <v>6</v>
      </c>
      <c r="H166" s="246">
        <v>44</v>
      </c>
      <c r="I166" s="45"/>
      <c r="J166" s="1"/>
      <c r="K166" s="250" t="s">
        <v>862</v>
      </c>
      <c r="L166" s="248"/>
      <c r="M166" s="254" t="s">
        <v>863</v>
      </c>
      <c r="N166" s="254"/>
      <c r="O166" s="328"/>
      <c r="P166" s="246">
        <v>10</v>
      </c>
      <c r="Q166" s="246">
        <v>149</v>
      </c>
    </row>
    <row r="167" spans="1:17" s="16" customFormat="1" ht="9" customHeight="1">
      <c r="A167" s="1"/>
      <c r="B167" s="250" t="s">
        <v>801</v>
      </c>
      <c r="C167" s="248"/>
      <c r="D167" s="254" t="s">
        <v>794</v>
      </c>
      <c r="E167" s="254"/>
      <c r="F167" s="328"/>
      <c r="G167" s="246">
        <v>33</v>
      </c>
      <c r="H167" s="246">
        <v>445</v>
      </c>
      <c r="I167" s="47"/>
      <c r="J167" s="26" t="s">
        <v>210</v>
      </c>
      <c r="K167" s="250">
        <v>606</v>
      </c>
      <c r="L167" s="248"/>
      <c r="M167" s="254" t="s">
        <v>864</v>
      </c>
      <c r="N167" s="254"/>
      <c r="O167" s="328"/>
      <c r="P167" s="246">
        <v>10</v>
      </c>
      <c r="Q167" s="246">
        <v>29</v>
      </c>
    </row>
    <row r="168" spans="1:17" s="16" customFormat="1" ht="9" customHeight="1">
      <c r="A168" s="1"/>
      <c r="B168" s="250" t="s">
        <v>802</v>
      </c>
      <c r="C168" s="248"/>
      <c r="D168" s="254" t="s">
        <v>795</v>
      </c>
      <c r="E168" s="254"/>
      <c r="F168" s="328"/>
      <c r="G168" s="246">
        <v>19</v>
      </c>
      <c r="H168" s="246">
        <v>129</v>
      </c>
      <c r="I168" s="47"/>
      <c r="J168" s="1"/>
      <c r="K168" s="250">
        <v>607</v>
      </c>
      <c r="L168" s="248"/>
      <c r="M168" s="254" t="s">
        <v>865</v>
      </c>
      <c r="N168" s="254"/>
      <c r="O168" s="328"/>
      <c r="P168" s="246">
        <v>74</v>
      </c>
      <c r="Q168" s="246">
        <v>245</v>
      </c>
    </row>
    <row r="169" spans="1:17" s="16" customFormat="1" ht="9" customHeight="1">
      <c r="A169" s="1"/>
      <c r="B169" s="250" t="s">
        <v>796</v>
      </c>
      <c r="C169" s="248"/>
      <c r="D169" s="254" t="s">
        <v>797</v>
      </c>
      <c r="E169" s="254"/>
      <c r="F169" s="328"/>
      <c r="G169" s="246">
        <v>64</v>
      </c>
      <c r="H169" s="246">
        <v>615</v>
      </c>
      <c r="I169" s="47"/>
      <c r="J169" s="1"/>
      <c r="K169" s="250">
        <v>609</v>
      </c>
      <c r="L169" s="248"/>
      <c r="M169" s="254" t="s">
        <v>866</v>
      </c>
      <c r="N169" s="254"/>
      <c r="O169" s="328"/>
      <c r="P169" s="246">
        <v>369</v>
      </c>
      <c r="Q169" s="246">
        <v>1594</v>
      </c>
    </row>
    <row r="170" spans="1:17" s="16" customFormat="1" ht="9" customHeight="1">
      <c r="A170" s="1"/>
      <c r="B170" s="250" t="s">
        <v>798</v>
      </c>
      <c r="C170" s="248"/>
      <c r="D170" s="583" t="s">
        <v>799</v>
      </c>
      <c r="E170" s="583"/>
      <c r="F170" s="328"/>
      <c r="G170" s="246">
        <v>13</v>
      </c>
      <c r="H170" s="246">
        <v>101</v>
      </c>
      <c r="I170" s="47"/>
      <c r="J170" s="1"/>
      <c r="K170" s="250" t="s">
        <v>160</v>
      </c>
      <c r="L170" s="248"/>
      <c r="M170" s="254" t="s">
        <v>867</v>
      </c>
      <c r="N170" s="254"/>
      <c r="O170" s="328"/>
      <c r="P170" s="246">
        <v>98</v>
      </c>
      <c r="Q170" s="246">
        <v>333</v>
      </c>
    </row>
    <row r="171" spans="1:17" s="16" customFormat="1" ht="9" customHeight="1">
      <c r="A171" s="1"/>
      <c r="B171" s="250">
        <v>512</v>
      </c>
      <c r="C171" s="248"/>
      <c r="D171" s="254" t="s">
        <v>803</v>
      </c>
      <c r="E171" s="254"/>
      <c r="F171" s="328"/>
      <c r="G171" s="246">
        <v>140</v>
      </c>
      <c r="H171" s="246">
        <v>1104</v>
      </c>
      <c r="I171" s="47"/>
      <c r="J171" s="26"/>
      <c r="K171" s="250" t="s">
        <v>868</v>
      </c>
      <c r="L171" s="248"/>
      <c r="M171" s="254" t="s">
        <v>869</v>
      </c>
      <c r="N171" s="254"/>
      <c r="O171" s="328"/>
      <c r="P171" s="246">
        <v>53</v>
      </c>
      <c r="Q171" s="246">
        <v>164</v>
      </c>
    </row>
    <row r="172" spans="1:17" s="16" customFormat="1" ht="9" customHeight="1">
      <c r="A172" s="1"/>
      <c r="B172" s="213"/>
      <c r="C172" s="24"/>
      <c r="D172" s="20"/>
      <c r="E172" s="20"/>
      <c r="F172" s="322"/>
      <c r="G172" s="316"/>
      <c r="H172" s="15"/>
      <c r="I172" s="47"/>
      <c r="J172" s="26"/>
      <c r="K172" s="250" t="s">
        <v>161</v>
      </c>
      <c r="L172" s="248"/>
      <c r="M172" s="583" t="s">
        <v>870</v>
      </c>
      <c r="N172" s="583"/>
      <c r="O172" s="328"/>
      <c r="P172" s="246">
        <v>218</v>
      </c>
      <c r="Q172" s="246">
        <v>1097</v>
      </c>
    </row>
    <row r="173" spans="1:17" s="16" customFormat="1" ht="9" customHeight="1">
      <c r="A173" s="26" t="s">
        <v>574</v>
      </c>
      <c r="B173" s="580" t="s">
        <v>804</v>
      </c>
      <c r="C173" s="580"/>
      <c r="D173" s="521"/>
      <c r="E173" s="539"/>
      <c r="F173" s="321"/>
      <c r="G173" s="206">
        <f>SUM(G175:G178)</f>
        <v>185</v>
      </c>
      <c r="H173" s="206">
        <f>SUM(H175:H178)</f>
        <v>1263</v>
      </c>
      <c r="I173" s="47"/>
      <c r="J173" s="1"/>
      <c r="K173" s="212"/>
      <c r="L173" s="24"/>
      <c r="M173" s="20"/>
      <c r="N173" s="20"/>
      <c r="O173" s="322"/>
      <c r="P173" s="316"/>
      <c r="Q173" s="15"/>
    </row>
    <row r="174" spans="1:17" s="16" customFormat="1" ht="9" customHeight="1">
      <c r="A174" s="1"/>
      <c r="B174" s="212"/>
      <c r="C174" s="209"/>
      <c r="D174" s="20"/>
      <c r="E174" s="20"/>
      <c r="F174" s="322"/>
      <c r="G174" s="316"/>
      <c r="H174" s="15"/>
      <c r="I174" s="47"/>
      <c r="J174" s="29" t="s">
        <v>871</v>
      </c>
      <c r="K174" s="585" t="s">
        <v>872</v>
      </c>
      <c r="L174" s="539"/>
      <c r="M174" s="539"/>
      <c r="N174" s="6"/>
      <c r="O174" s="320"/>
      <c r="P174" s="252">
        <f>SUM(P176:P188)</f>
        <v>324</v>
      </c>
      <c r="Q174" s="252">
        <f>SUM(Q176:Q188)</f>
        <v>3287</v>
      </c>
    </row>
    <row r="175" spans="1:17" s="16" customFormat="1" ht="9" customHeight="1">
      <c r="A175" s="1"/>
      <c r="B175" s="250">
        <v>521</v>
      </c>
      <c r="C175" s="248"/>
      <c r="D175" s="254" t="s">
        <v>805</v>
      </c>
      <c r="E175" s="254"/>
      <c r="F175" s="328"/>
      <c r="G175" s="246">
        <v>110</v>
      </c>
      <c r="H175" s="246">
        <v>734</v>
      </c>
      <c r="I175" s="47"/>
      <c r="J175" s="26"/>
      <c r="K175" s="22"/>
      <c r="L175" s="22"/>
      <c r="M175" s="273"/>
      <c r="N175" s="22"/>
      <c r="O175" s="321"/>
      <c r="P175" s="206"/>
      <c r="Q175" s="35"/>
    </row>
    <row r="176" spans="1:17" s="16" customFormat="1" ht="9" customHeight="1">
      <c r="A176" s="1"/>
      <c r="B176" s="250">
        <v>522</v>
      </c>
      <c r="C176" s="248"/>
      <c r="D176" s="254" t="s">
        <v>806</v>
      </c>
      <c r="E176" s="254"/>
      <c r="F176" s="328"/>
      <c r="G176" s="246">
        <v>25</v>
      </c>
      <c r="H176" s="246">
        <v>115</v>
      </c>
      <c r="I176" s="47"/>
      <c r="J176" s="26" t="s">
        <v>584</v>
      </c>
      <c r="K176" s="580" t="s">
        <v>873</v>
      </c>
      <c r="L176" s="539"/>
      <c r="M176" s="539"/>
      <c r="N176" s="22"/>
      <c r="O176" s="321"/>
      <c r="P176" s="258">
        <v>34</v>
      </c>
      <c r="Q176" s="258">
        <v>719</v>
      </c>
    </row>
    <row r="177" spans="1:17" s="16" customFormat="1" ht="9" customHeight="1">
      <c r="A177" s="1"/>
      <c r="B177" s="250">
        <v>523</v>
      </c>
      <c r="C177" s="248"/>
      <c r="D177" s="254" t="s">
        <v>807</v>
      </c>
      <c r="E177" s="254"/>
      <c r="F177" s="328"/>
      <c r="G177" s="246">
        <v>29</v>
      </c>
      <c r="H177" s="246">
        <v>290</v>
      </c>
      <c r="I177" s="47"/>
      <c r="J177" s="1"/>
      <c r="K177" s="24"/>
      <c r="L177" s="209"/>
      <c r="M177" s="20"/>
      <c r="N177" s="20"/>
      <c r="O177" s="322"/>
      <c r="P177" s="206"/>
      <c r="Q177" s="35"/>
    </row>
    <row r="178" spans="1:17" s="16" customFormat="1" ht="9" customHeight="1">
      <c r="A178" s="1"/>
      <c r="B178" s="250">
        <v>524</v>
      </c>
      <c r="C178" s="248"/>
      <c r="D178" s="254" t="s">
        <v>808</v>
      </c>
      <c r="E178" s="254"/>
      <c r="F178" s="328"/>
      <c r="G178" s="246">
        <v>21</v>
      </c>
      <c r="H178" s="246">
        <v>124</v>
      </c>
      <c r="I178" s="47"/>
      <c r="J178" s="26" t="s">
        <v>585</v>
      </c>
      <c r="K178" s="584" t="s">
        <v>588</v>
      </c>
      <c r="L178" s="518"/>
      <c r="M178" s="518"/>
      <c r="N178" s="20"/>
      <c r="O178" s="322"/>
      <c r="P178" s="258">
        <v>23</v>
      </c>
      <c r="Q178" s="258">
        <v>278</v>
      </c>
    </row>
    <row r="179" spans="1:17" s="16" customFormat="1" ht="9" customHeight="1">
      <c r="A179" s="1"/>
      <c r="B179" s="213"/>
      <c r="C179" s="24"/>
      <c r="D179" s="20"/>
      <c r="E179" s="20"/>
      <c r="F179" s="322"/>
      <c r="G179" s="316"/>
      <c r="H179" s="15"/>
      <c r="I179" s="47"/>
      <c r="J179" s="1"/>
      <c r="K179" s="212"/>
      <c r="L179" s="209"/>
      <c r="M179" s="20"/>
      <c r="N179" s="20"/>
      <c r="O179" s="322"/>
      <c r="P179" s="316"/>
      <c r="Q179" s="15"/>
    </row>
    <row r="180" spans="1:17" s="16" customFormat="1" ht="9" customHeight="1">
      <c r="A180" s="26" t="s">
        <v>575</v>
      </c>
      <c r="B180" s="580" t="s">
        <v>809</v>
      </c>
      <c r="C180" s="580"/>
      <c r="D180" s="521"/>
      <c r="E180" s="22"/>
      <c r="F180" s="321"/>
      <c r="G180" s="206">
        <f>SUM(G182:G185)</f>
        <v>182</v>
      </c>
      <c r="H180" s="206">
        <f>SUM(H182:H185)</f>
        <v>1400</v>
      </c>
      <c r="I180" s="47"/>
      <c r="J180" s="26" t="s">
        <v>875</v>
      </c>
      <c r="K180" s="584" t="s">
        <v>874</v>
      </c>
      <c r="L180" s="518"/>
      <c r="M180" s="518"/>
      <c r="N180" s="518"/>
      <c r="O180" s="322"/>
      <c r="P180" s="258">
        <v>4</v>
      </c>
      <c r="Q180" s="258">
        <v>50</v>
      </c>
    </row>
    <row r="181" spans="1:17" s="16" customFormat="1" ht="9" customHeight="1">
      <c r="A181" s="1"/>
      <c r="B181" s="24"/>
      <c r="C181" s="209"/>
      <c r="D181" s="20"/>
      <c r="E181" s="20"/>
      <c r="F181" s="322"/>
      <c r="G181" s="316"/>
      <c r="H181" s="15"/>
      <c r="I181" s="47"/>
      <c r="J181" s="1"/>
      <c r="K181" s="212"/>
      <c r="L181" s="209"/>
      <c r="M181" s="20"/>
      <c r="N181" s="20"/>
      <c r="O181" s="322"/>
      <c r="P181" s="206"/>
      <c r="Q181" s="35"/>
    </row>
    <row r="182" spans="1:17" s="34" customFormat="1" ht="9" customHeight="1">
      <c r="A182" s="26" t="s">
        <v>210</v>
      </c>
      <c r="B182" s="250">
        <v>531</v>
      </c>
      <c r="C182" s="248"/>
      <c r="D182" s="254" t="s">
        <v>810</v>
      </c>
      <c r="E182" s="254"/>
      <c r="F182" s="328"/>
      <c r="G182" s="246">
        <v>66</v>
      </c>
      <c r="H182" s="246">
        <v>513</v>
      </c>
      <c r="I182" s="45"/>
      <c r="J182" s="26" t="s">
        <v>876</v>
      </c>
      <c r="K182" s="584" t="s">
        <v>877</v>
      </c>
      <c r="L182" s="518"/>
      <c r="M182" s="518"/>
      <c r="N182" s="518"/>
      <c r="O182" s="322"/>
      <c r="P182" s="258">
        <v>68</v>
      </c>
      <c r="Q182" s="258">
        <v>407</v>
      </c>
    </row>
    <row r="183" spans="1:17" s="34" customFormat="1" ht="9" customHeight="1">
      <c r="A183" s="23"/>
      <c r="B183" s="250">
        <v>532</v>
      </c>
      <c r="C183" s="248"/>
      <c r="D183" s="254" t="s">
        <v>811</v>
      </c>
      <c r="E183" s="254"/>
      <c r="F183" s="328"/>
      <c r="G183" s="246">
        <v>39</v>
      </c>
      <c r="H183" s="246">
        <v>373</v>
      </c>
      <c r="I183" s="45"/>
      <c r="J183" s="24"/>
      <c r="K183" s="213"/>
      <c r="L183" s="210"/>
      <c r="M183" s="20"/>
      <c r="N183" s="21"/>
      <c r="O183" s="324"/>
      <c r="P183" s="206"/>
      <c r="Q183" s="35"/>
    </row>
    <row r="184" spans="1:17" s="34" customFormat="1" ht="9" customHeight="1">
      <c r="A184" s="26"/>
      <c r="B184" s="250">
        <v>533</v>
      </c>
      <c r="C184" s="248"/>
      <c r="D184" s="254" t="s">
        <v>812</v>
      </c>
      <c r="E184" s="254"/>
      <c r="F184" s="328"/>
      <c r="G184" s="246">
        <v>47</v>
      </c>
      <c r="H184" s="246">
        <v>324</v>
      </c>
      <c r="I184" s="45"/>
      <c r="J184" s="26" t="s">
        <v>155</v>
      </c>
      <c r="K184" s="584" t="s">
        <v>878</v>
      </c>
      <c r="L184" s="518"/>
      <c r="M184" s="518"/>
      <c r="N184" s="20"/>
      <c r="O184" s="322"/>
      <c r="P184" s="258">
        <v>3</v>
      </c>
      <c r="Q184" s="258">
        <v>85</v>
      </c>
    </row>
    <row r="185" spans="1:17" s="34" customFormat="1" ht="9" customHeight="1">
      <c r="A185" s="26"/>
      <c r="B185" s="250">
        <v>539</v>
      </c>
      <c r="C185" s="248"/>
      <c r="D185" s="254" t="s">
        <v>813</v>
      </c>
      <c r="E185" s="254"/>
      <c r="F185" s="328"/>
      <c r="G185" s="246">
        <v>30</v>
      </c>
      <c r="H185" s="246">
        <v>190</v>
      </c>
      <c r="I185" s="45"/>
      <c r="J185" s="26"/>
      <c r="K185" s="213"/>
      <c r="L185" s="24"/>
      <c r="M185" s="20"/>
      <c r="N185" s="20"/>
      <c r="O185" s="322"/>
      <c r="P185" s="316"/>
      <c r="Q185" s="15"/>
    </row>
    <row r="186" spans="1:17" s="16" customFormat="1" ht="9" customHeight="1">
      <c r="A186" s="1"/>
      <c r="B186" s="212"/>
      <c r="C186" s="209"/>
      <c r="D186" s="20"/>
      <c r="E186" s="20"/>
      <c r="F186" s="322"/>
      <c r="G186" s="316"/>
      <c r="H186" s="15"/>
      <c r="I186" s="47"/>
      <c r="J186" s="26" t="s">
        <v>156</v>
      </c>
      <c r="K186" s="584" t="s">
        <v>879</v>
      </c>
      <c r="L186" s="518"/>
      <c r="M186" s="518"/>
      <c r="N186" s="20"/>
      <c r="O186" s="322"/>
      <c r="P186" s="258">
        <v>1</v>
      </c>
      <c r="Q186" s="258">
        <v>11</v>
      </c>
    </row>
    <row r="187" spans="1:17" s="16" customFormat="1" ht="9" customHeight="1">
      <c r="A187" s="26" t="s">
        <v>576</v>
      </c>
      <c r="B187" s="580" t="s">
        <v>814</v>
      </c>
      <c r="C187" s="580"/>
      <c r="D187" s="521"/>
      <c r="E187" s="22"/>
      <c r="F187" s="321"/>
      <c r="G187" s="206">
        <f>SUM(G189:G191)</f>
        <v>231</v>
      </c>
      <c r="H187" s="206">
        <f>SUM(H189:H191)</f>
        <v>1508</v>
      </c>
      <c r="I187" s="47"/>
      <c r="J187" s="1"/>
      <c r="K187" s="213"/>
      <c r="L187" s="24"/>
      <c r="M187" s="20"/>
      <c r="N187" s="21"/>
      <c r="O187" s="324"/>
      <c r="P187" s="206"/>
      <c r="Q187" s="35"/>
    </row>
    <row r="188" spans="1:17" s="16" customFormat="1" ht="9" customHeight="1">
      <c r="A188" s="29"/>
      <c r="B188" s="585"/>
      <c r="C188" s="585"/>
      <c r="D188" s="586"/>
      <c r="E188" s="6"/>
      <c r="F188" s="320"/>
      <c r="G188" s="252"/>
      <c r="H188" s="332"/>
      <c r="I188" s="47"/>
      <c r="J188" s="26" t="s">
        <v>880</v>
      </c>
      <c r="K188" s="584" t="s">
        <v>881</v>
      </c>
      <c r="L188" s="518"/>
      <c r="M188" s="518"/>
      <c r="N188" s="518"/>
      <c r="O188" s="322"/>
      <c r="P188" s="258">
        <v>191</v>
      </c>
      <c r="Q188" s="258">
        <v>1737</v>
      </c>
    </row>
    <row r="189" spans="1:17" s="16" customFormat="1" ht="9" customHeight="1">
      <c r="A189" s="1"/>
      <c r="B189" s="250">
        <v>541</v>
      </c>
      <c r="C189" s="248"/>
      <c r="D189" s="254" t="s">
        <v>815</v>
      </c>
      <c r="E189" s="254"/>
      <c r="F189" s="328"/>
      <c r="G189" s="246">
        <v>22</v>
      </c>
      <c r="H189" s="246">
        <v>88</v>
      </c>
      <c r="I189" s="47"/>
      <c r="J189" s="1"/>
      <c r="K189" s="212"/>
      <c r="L189" s="209"/>
      <c r="M189" s="20"/>
      <c r="N189" s="20"/>
      <c r="O189" s="322"/>
      <c r="P189" s="316"/>
      <c r="Q189" s="15"/>
    </row>
    <row r="190" spans="1:17" s="16" customFormat="1" ht="9" customHeight="1">
      <c r="A190" s="26"/>
      <c r="B190" s="250">
        <v>542</v>
      </c>
      <c r="C190" s="248"/>
      <c r="D190" s="254" t="s">
        <v>816</v>
      </c>
      <c r="E190" s="254"/>
      <c r="F190" s="328"/>
      <c r="G190" s="246">
        <v>69</v>
      </c>
      <c r="H190" s="246">
        <v>614</v>
      </c>
      <c r="I190" s="47"/>
      <c r="J190" s="29" t="s">
        <v>882</v>
      </c>
      <c r="K190" s="585" t="s">
        <v>883</v>
      </c>
      <c r="L190" s="539"/>
      <c r="M190" s="539"/>
      <c r="N190" s="6"/>
      <c r="O190" s="320"/>
      <c r="P190" s="252">
        <f>SUM(P192:P194)</f>
        <v>868</v>
      </c>
      <c r="Q190" s="252">
        <f>SUM(Q192:Q194)</f>
        <v>1968</v>
      </c>
    </row>
    <row r="191" spans="1:17" s="16" customFormat="1" ht="9" customHeight="1">
      <c r="A191" s="26"/>
      <c r="B191" s="250">
        <v>549</v>
      </c>
      <c r="C191" s="248"/>
      <c r="D191" s="254" t="s">
        <v>817</v>
      </c>
      <c r="E191" s="254"/>
      <c r="F191" s="328"/>
      <c r="G191" s="246">
        <v>140</v>
      </c>
      <c r="H191" s="246">
        <v>806</v>
      </c>
      <c r="I191" s="47"/>
      <c r="J191" s="1"/>
      <c r="K191" s="213"/>
      <c r="L191" s="24"/>
      <c r="M191" s="20"/>
      <c r="N191" s="20"/>
      <c r="O191" s="322"/>
      <c r="P191" s="316"/>
      <c r="Q191" s="15"/>
    </row>
    <row r="192" spans="1:17" s="16" customFormat="1" ht="9" customHeight="1">
      <c r="A192" s="26"/>
      <c r="B192" s="250" t="s">
        <v>818</v>
      </c>
      <c r="C192" s="248"/>
      <c r="D192" s="254" t="s">
        <v>819</v>
      </c>
      <c r="E192" s="254"/>
      <c r="F192" s="328"/>
      <c r="G192" s="246">
        <v>1</v>
      </c>
      <c r="H192" s="246">
        <v>4</v>
      </c>
      <c r="I192" s="47"/>
      <c r="J192" s="26" t="s">
        <v>594</v>
      </c>
      <c r="K192" s="580" t="s">
        <v>884</v>
      </c>
      <c r="L192" s="539"/>
      <c r="M192" s="539"/>
      <c r="N192" s="22"/>
      <c r="O192" s="322"/>
      <c r="P192" s="258">
        <v>108</v>
      </c>
      <c r="Q192" s="258">
        <v>438</v>
      </c>
    </row>
    <row r="193" spans="1:17" s="16" customFormat="1" ht="9" customHeight="1">
      <c r="A193" s="26"/>
      <c r="B193" s="250" t="s">
        <v>820</v>
      </c>
      <c r="C193" s="248"/>
      <c r="D193" s="583" t="s">
        <v>821</v>
      </c>
      <c r="E193" s="583"/>
      <c r="F193" s="328"/>
      <c r="G193" s="246">
        <v>139</v>
      </c>
      <c r="H193" s="246">
        <v>802</v>
      </c>
      <c r="I193" s="47"/>
      <c r="J193" s="1"/>
      <c r="K193" s="24"/>
      <c r="L193" s="209"/>
      <c r="M193" s="20"/>
      <c r="N193" s="20"/>
      <c r="O193" s="322"/>
      <c r="P193" s="206"/>
      <c r="Q193" s="35"/>
    </row>
    <row r="194" spans="1:17" s="16" customFormat="1" ht="9" customHeight="1">
      <c r="A194" s="26"/>
      <c r="B194" s="580"/>
      <c r="C194" s="580"/>
      <c r="D194" s="521"/>
      <c r="E194" s="22"/>
      <c r="F194" s="321"/>
      <c r="G194" s="206"/>
      <c r="H194" s="35"/>
      <c r="I194" s="47"/>
      <c r="J194" s="26" t="s">
        <v>886</v>
      </c>
      <c r="K194" s="584" t="s">
        <v>885</v>
      </c>
      <c r="L194" s="518"/>
      <c r="M194" s="518"/>
      <c r="N194" s="20"/>
      <c r="O194" s="322"/>
      <c r="P194" s="258">
        <v>760</v>
      </c>
      <c r="Q194" s="258">
        <v>1530</v>
      </c>
    </row>
    <row r="195" spans="1:17" s="16" customFormat="1" ht="9" customHeight="1">
      <c r="A195" s="26" t="s">
        <v>577</v>
      </c>
      <c r="B195" s="580" t="s">
        <v>822</v>
      </c>
      <c r="C195" s="580"/>
      <c r="D195" s="521"/>
      <c r="E195" s="22"/>
      <c r="F195" s="321"/>
      <c r="G195" s="206">
        <f>SUM(G197:G198)</f>
        <v>11</v>
      </c>
      <c r="H195" s="206">
        <f>SUM(H197:H198)</f>
        <v>1150</v>
      </c>
      <c r="I195" s="47"/>
      <c r="J195" s="1"/>
      <c r="K195" s="212"/>
      <c r="L195" s="209"/>
      <c r="M195" s="20"/>
      <c r="N195" s="20"/>
      <c r="O195" s="322"/>
      <c r="P195" s="316"/>
      <c r="Q195" s="15"/>
    </row>
    <row r="196" spans="1:17" s="16" customFormat="1" ht="9" customHeight="1">
      <c r="A196" s="26"/>
      <c r="B196" s="580"/>
      <c r="C196" s="580"/>
      <c r="D196" s="521"/>
      <c r="E196" s="539"/>
      <c r="F196" s="321"/>
      <c r="G196" s="206"/>
      <c r="H196" s="35"/>
      <c r="I196" s="47"/>
      <c r="J196" s="29" t="s">
        <v>887</v>
      </c>
      <c r="K196" s="585" t="s">
        <v>888</v>
      </c>
      <c r="L196" s="539"/>
      <c r="M196" s="539"/>
      <c r="N196" s="6"/>
      <c r="O196" s="320"/>
      <c r="P196" s="252">
        <f>SUM(P198:P202)</f>
        <v>2689</v>
      </c>
      <c r="Q196" s="252">
        <f>SUM(Q198:Q202)</f>
        <v>14313</v>
      </c>
    </row>
    <row r="197" spans="1:17" s="16" customFormat="1" ht="9" customHeight="1">
      <c r="A197" s="26"/>
      <c r="B197" s="250">
        <v>551</v>
      </c>
      <c r="C197" s="248"/>
      <c r="D197" s="254" t="s">
        <v>823</v>
      </c>
      <c r="E197" s="254"/>
      <c r="F197" s="328"/>
      <c r="G197" s="246">
        <v>5</v>
      </c>
      <c r="H197" s="246">
        <v>1060</v>
      </c>
      <c r="I197" s="47"/>
      <c r="J197" s="1"/>
      <c r="K197" s="212"/>
      <c r="L197" s="209"/>
      <c r="M197" s="20"/>
      <c r="N197" s="20"/>
      <c r="O197" s="321"/>
      <c r="P197" s="206"/>
      <c r="Q197" s="35"/>
    </row>
    <row r="198" spans="1:17" s="16" customFormat="1" ht="9" customHeight="1">
      <c r="A198" s="26"/>
      <c r="B198" s="250">
        <v>559</v>
      </c>
      <c r="C198" s="248"/>
      <c r="D198" s="254" t="s">
        <v>824</v>
      </c>
      <c r="E198" s="254"/>
      <c r="F198" s="328"/>
      <c r="G198" s="246">
        <v>6</v>
      </c>
      <c r="H198" s="246">
        <v>90</v>
      </c>
      <c r="I198" s="47"/>
      <c r="J198" s="26" t="s">
        <v>890</v>
      </c>
      <c r="K198" s="584" t="s">
        <v>889</v>
      </c>
      <c r="L198" s="518"/>
      <c r="M198" s="518"/>
      <c r="N198" s="20"/>
      <c r="O198" s="321"/>
      <c r="P198" s="258">
        <v>1115</v>
      </c>
      <c r="Q198" s="258">
        <v>6122</v>
      </c>
    </row>
    <row r="199" spans="1:17" s="16" customFormat="1" ht="9" customHeight="1">
      <c r="A199" s="26"/>
      <c r="B199" s="22"/>
      <c r="C199" s="208"/>
      <c r="D199" s="17"/>
      <c r="E199" s="22"/>
      <c r="F199" s="321"/>
      <c r="G199" s="206"/>
      <c r="H199" s="35"/>
      <c r="I199" s="47"/>
      <c r="J199" s="24"/>
      <c r="K199" s="213"/>
      <c r="L199" s="210"/>
      <c r="M199" s="20"/>
      <c r="N199" s="21"/>
      <c r="O199" s="322"/>
      <c r="P199" s="206" t="s">
        <v>1128</v>
      </c>
      <c r="Q199" s="35" t="s">
        <v>1128</v>
      </c>
    </row>
    <row r="200" spans="1:17" s="16" customFormat="1" ht="9" customHeight="1">
      <c r="A200" s="26" t="s">
        <v>578</v>
      </c>
      <c r="B200" s="580" t="s">
        <v>825</v>
      </c>
      <c r="C200" s="580"/>
      <c r="D200" s="521"/>
      <c r="E200" s="22"/>
      <c r="F200" s="321"/>
      <c r="G200" s="206">
        <f>SUM(G202:G206)</f>
        <v>373</v>
      </c>
      <c r="H200" s="206">
        <f>SUM(H202:H206)</f>
        <v>1227</v>
      </c>
      <c r="I200" s="47"/>
      <c r="J200" s="26" t="s">
        <v>892</v>
      </c>
      <c r="K200" s="584" t="s">
        <v>891</v>
      </c>
      <c r="L200" s="518"/>
      <c r="M200" s="518"/>
      <c r="N200" s="20"/>
      <c r="O200" s="322"/>
      <c r="P200" s="258">
        <v>1334</v>
      </c>
      <c r="Q200" s="258">
        <v>4517</v>
      </c>
    </row>
    <row r="201" spans="1:17" s="34" customFormat="1" ht="9" customHeight="1">
      <c r="A201" s="26"/>
      <c r="B201" s="22"/>
      <c r="C201" s="208"/>
      <c r="D201" s="17"/>
      <c r="E201" s="22"/>
      <c r="F201" s="321"/>
      <c r="G201" s="206"/>
      <c r="H201" s="35"/>
      <c r="I201" s="45"/>
      <c r="J201" s="26"/>
      <c r="K201" s="213"/>
      <c r="L201" s="24"/>
      <c r="M201" s="20"/>
      <c r="N201" s="20"/>
      <c r="O201" s="321"/>
      <c r="P201" s="206"/>
      <c r="Q201" s="35"/>
    </row>
    <row r="202" spans="1:17" s="34" customFormat="1" ht="9" customHeight="1">
      <c r="A202" s="26"/>
      <c r="B202" s="250">
        <v>561</v>
      </c>
      <c r="C202" s="248"/>
      <c r="D202" s="254" t="s">
        <v>826</v>
      </c>
      <c r="E202" s="254"/>
      <c r="F202" s="328"/>
      <c r="G202" s="246">
        <v>62</v>
      </c>
      <c r="H202" s="246">
        <v>184</v>
      </c>
      <c r="I202" s="45"/>
      <c r="J202" s="26" t="s">
        <v>894</v>
      </c>
      <c r="K202" s="584" t="s">
        <v>893</v>
      </c>
      <c r="L202" s="518"/>
      <c r="M202" s="518"/>
      <c r="N202" s="20"/>
      <c r="O202" s="321"/>
      <c r="P202" s="258">
        <v>240</v>
      </c>
      <c r="Q202" s="258">
        <v>3674</v>
      </c>
    </row>
    <row r="203" spans="1:17" s="16" customFormat="1" ht="9" customHeight="1">
      <c r="A203" s="26"/>
      <c r="B203" s="250">
        <v>562</v>
      </c>
      <c r="C203" s="248"/>
      <c r="D203" s="254" t="s">
        <v>827</v>
      </c>
      <c r="E203" s="254"/>
      <c r="F203" s="328"/>
      <c r="G203" s="246">
        <v>44</v>
      </c>
      <c r="H203" s="246">
        <v>162</v>
      </c>
      <c r="I203" s="47"/>
      <c r="J203" s="1"/>
      <c r="K203" s="213"/>
      <c r="L203" s="24"/>
      <c r="M203" s="20"/>
      <c r="N203" s="21"/>
      <c r="O203" s="322"/>
      <c r="P203" s="316"/>
      <c r="Q203" s="15"/>
    </row>
    <row r="204" spans="1:17" s="16" customFormat="1" ht="9" customHeight="1">
      <c r="A204" s="26"/>
      <c r="B204" s="250">
        <v>563</v>
      </c>
      <c r="C204" s="248"/>
      <c r="D204" s="254" t="s">
        <v>828</v>
      </c>
      <c r="E204" s="254"/>
      <c r="F204" s="328"/>
      <c r="G204" s="246">
        <v>153</v>
      </c>
      <c r="H204" s="246">
        <v>495</v>
      </c>
      <c r="I204" s="47"/>
      <c r="J204" s="29" t="s">
        <v>895</v>
      </c>
      <c r="K204" s="585" t="s">
        <v>897</v>
      </c>
      <c r="L204" s="539"/>
      <c r="M204" s="539"/>
      <c r="N204" s="6"/>
      <c r="O204" s="320"/>
      <c r="P204" s="252">
        <f>SUM(P206:P210)</f>
        <v>806</v>
      </c>
      <c r="Q204" s="252">
        <f>SUM(Q206:Q210)</f>
        <v>14577</v>
      </c>
    </row>
    <row r="205" spans="1:17" s="16" customFormat="1" ht="9" customHeight="1">
      <c r="A205" s="1"/>
      <c r="B205" s="250">
        <v>564</v>
      </c>
      <c r="C205" s="248"/>
      <c r="D205" s="254" t="s">
        <v>829</v>
      </c>
      <c r="E205" s="254"/>
      <c r="F205" s="328"/>
      <c r="G205" s="246">
        <v>32</v>
      </c>
      <c r="H205" s="246">
        <v>101</v>
      </c>
      <c r="I205" s="47"/>
      <c r="J205" s="1"/>
      <c r="K205" s="212"/>
      <c r="L205" s="209"/>
      <c r="M205" s="20"/>
      <c r="N205" s="20"/>
      <c r="O205" s="322"/>
      <c r="P205" s="316"/>
      <c r="Q205" s="15"/>
    </row>
    <row r="206" spans="1:17" s="16" customFormat="1" ht="9" customHeight="1">
      <c r="A206" s="29"/>
      <c r="B206" s="250">
        <v>569</v>
      </c>
      <c r="C206" s="248"/>
      <c r="D206" s="265" t="s">
        <v>830</v>
      </c>
      <c r="E206" s="265"/>
      <c r="F206" s="328"/>
      <c r="G206" s="246">
        <v>82</v>
      </c>
      <c r="H206" s="246">
        <v>285</v>
      </c>
      <c r="I206" s="47"/>
      <c r="J206" s="26" t="s">
        <v>907</v>
      </c>
      <c r="K206" s="584" t="s">
        <v>896</v>
      </c>
      <c r="L206" s="518"/>
      <c r="M206" s="518"/>
      <c r="N206" s="20"/>
      <c r="O206" s="321"/>
      <c r="P206" s="258">
        <v>584</v>
      </c>
      <c r="Q206" s="258">
        <v>9674</v>
      </c>
    </row>
    <row r="207" spans="1:17" s="309" customFormat="1" ht="9" customHeight="1">
      <c r="A207" s="29"/>
      <c r="B207" s="585"/>
      <c r="C207" s="585"/>
      <c r="D207" s="586"/>
      <c r="E207" s="6"/>
      <c r="F207" s="320"/>
      <c r="G207" s="252"/>
      <c r="H207" s="332"/>
      <c r="I207" s="44"/>
      <c r="J207" s="254" t="s">
        <v>629</v>
      </c>
      <c r="K207" s="254"/>
      <c r="L207" s="254"/>
      <c r="M207" s="254"/>
      <c r="N207" s="254"/>
      <c r="O207" s="338"/>
      <c r="P207" s="263"/>
      <c r="Q207" s="263"/>
    </row>
    <row r="208" spans="1:17" s="309" customFormat="1" ht="9" customHeight="1">
      <c r="A208" s="26" t="s">
        <v>579</v>
      </c>
      <c r="B208" s="580" t="s">
        <v>831</v>
      </c>
      <c r="C208" s="580"/>
      <c r="D208" s="521"/>
      <c r="E208" s="22"/>
      <c r="F208" s="321"/>
      <c r="G208" s="206">
        <f>SUM(G210:G217)</f>
        <v>1340</v>
      </c>
      <c r="H208" s="206">
        <f>SUM(H210:H217)</f>
        <v>9198</v>
      </c>
      <c r="I208" s="44"/>
      <c r="J208" s="26" t="s">
        <v>604</v>
      </c>
      <c r="K208" s="584" t="s">
        <v>898</v>
      </c>
      <c r="L208" s="518"/>
      <c r="M208" s="518"/>
      <c r="N208" s="20"/>
      <c r="O208" s="321"/>
      <c r="P208" s="258">
        <v>4</v>
      </c>
      <c r="Q208" s="258">
        <v>8</v>
      </c>
    </row>
    <row r="209" spans="1:17" s="34" customFormat="1" ht="9" customHeight="1">
      <c r="A209" s="26"/>
      <c r="B209" s="22"/>
      <c r="C209" s="208"/>
      <c r="D209" s="17"/>
      <c r="E209" s="22"/>
      <c r="F209" s="321"/>
      <c r="G209" s="206"/>
      <c r="H209" s="35"/>
      <c r="I209" s="45"/>
      <c r="J209" s="254"/>
      <c r="K209" s="254"/>
      <c r="L209" s="254"/>
      <c r="M209" s="254"/>
      <c r="N209" s="254"/>
      <c r="O209" s="338"/>
      <c r="P209" s="254"/>
      <c r="Q209" s="254"/>
    </row>
    <row r="210" spans="1:17" s="34" customFormat="1" ht="9" customHeight="1">
      <c r="A210" s="26"/>
      <c r="B210" s="250">
        <v>571</v>
      </c>
      <c r="C210" s="248"/>
      <c r="D210" s="254" t="s">
        <v>832</v>
      </c>
      <c r="E210" s="254"/>
      <c r="F210" s="328"/>
      <c r="G210" s="246">
        <v>102</v>
      </c>
      <c r="H210" s="246">
        <v>2239</v>
      </c>
      <c r="I210" s="45"/>
      <c r="J210" s="26" t="s">
        <v>908</v>
      </c>
      <c r="K210" s="584" t="s">
        <v>899</v>
      </c>
      <c r="L210" s="518"/>
      <c r="M210" s="518"/>
      <c r="N210" s="20"/>
      <c r="O210" s="321"/>
      <c r="P210" s="258">
        <v>218</v>
      </c>
      <c r="Q210" s="258">
        <v>4895</v>
      </c>
    </row>
    <row r="211" spans="1:17" s="34" customFormat="1" ht="9" customHeight="1">
      <c r="A211" s="26"/>
      <c r="B211" s="250">
        <v>572</v>
      </c>
      <c r="C211" s="248"/>
      <c r="D211" s="254" t="s">
        <v>106</v>
      </c>
      <c r="E211" s="254"/>
      <c r="F211" s="328"/>
      <c r="G211" s="246">
        <v>119</v>
      </c>
      <c r="H211" s="246">
        <v>445</v>
      </c>
      <c r="I211" s="45"/>
      <c r="J211" s="1"/>
      <c r="K211" s="212"/>
      <c r="L211" s="209"/>
      <c r="M211" s="20"/>
      <c r="N211" s="20"/>
      <c r="O211" s="322"/>
      <c r="P211" s="316"/>
      <c r="Q211" s="15"/>
    </row>
    <row r="212" spans="1:17" s="34" customFormat="1" ht="9" customHeight="1">
      <c r="A212" s="29"/>
      <c r="B212" s="250">
        <v>573</v>
      </c>
      <c r="C212" s="248"/>
      <c r="D212" s="254" t="s">
        <v>833</v>
      </c>
      <c r="E212" s="254"/>
      <c r="F212" s="328"/>
      <c r="G212" s="246">
        <v>31</v>
      </c>
      <c r="H212" s="246">
        <v>110</v>
      </c>
      <c r="I212" s="45"/>
      <c r="J212" s="29" t="s">
        <v>900</v>
      </c>
      <c r="K212" s="585" t="s">
        <v>901</v>
      </c>
      <c r="L212" s="539"/>
      <c r="M212" s="539"/>
      <c r="N212" s="6"/>
      <c r="O212" s="320"/>
      <c r="P212" s="252">
        <f>SUM(P214:P216)</f>
        <v>426</v>
      </c>
      <c r="Q212" s="252">
        <f>SUM(Q214:Q216)</f>
        <v>3282</v>
      </c>
    </row>
    <row r="213" spans="1:17" s="34" customFormat="1" ht="9" customHeight="1">
      <c r="A213" s="26"/>
      <c r="B213" s="250">
        <v>574</v>
      </c>
      <c r="C213" s="248"/>
      <c r="D213" s="254" t="s">
        <v>834</v>
      </c>
      <c r="E213" s="254"/>
      <c r="F213" s="328"/>
      <c r="G213" s="246">
        <v>166</v>
      </c>
      <c r="H213" s="246">
        <v>676</v>
      </c>
      <c r="I213" s="45"/>
      <c r="J213" s="1"/>
      <c r="K213" s="212"/>
      <c r="L213" s="209"/>
      <c r="M213" s="20"/>
      <c r="N213" s="20"/>
      <c r="O213" s="322"/>
      <c r="P213" s="316"/>
      <c r="Q213" s="15"/>
    </row>
    <row r="214" spans="1:17" s="34" customFormat="1" ht="9" customHeight="1">
      <c r="A214" s="26"/>
      <c r="B214" s="250">
        <v>575</v>
      </c>
      <c r="C214" s="248"/>
      <c r="D214" s="254" t="s">
        <v>835</v>
      </c>
      <c r="E214" s="254"/>
      <c r="F214" s="328"/>
      <c r="G214" s="246">
        <v>120</v>
      </c>
      <c r="H214" s="246">
        <v>339</v>
      </c>
      <c r="I214" s="45"/>
      <c r="J214" s="26" t="s">
        <v>902</v>
      </c>
      <c r="K214" s="584" t="s">
        <v>903</v>
      </c>
      <c r="L214" s="518"/>
      <c r="M214" s="518"/>
      <c r="N214" s="20"/>
      <c r="O214" s="321"/>
      <c r="P214" s="258">
        <v>58</v>
      </c>
      <c r="Q214" s="258">
        <v>1864</v>
      </c>
    </row>
    <row r="215" spans="1:17" s="34" customFormat="1" ht="9" customHeight="1">
      <c r="A215" s="26"/>
      <c r="B215" s="250">
        <v>576</v>
      </c>
      <c r="C215" s="248"/>
      <c r="D215" s="254" t="s">
        <v>836</v>
      </c>
      <c r="E215" s="254"/>
      <c r="F215" s="328"/>
      <c r="G215" s="246">
        <v>190</v>
      </c>
      <c r="H215" s="246">
        <v>1031</v>
      </c>
      <c r="I215" s="45"/>
      <c r="J215" s="24"/>
      <c r="K215" s="213"/>
      <c r="L215" s="210"/>
      <c r="M215" s="20"/>
      <c r="N215" s="21"/>
      <c r="O215" s="322"/>
      <c r="P215" s="206" t="s">
        <v>1128</v>
      </c>
      <c r="Q215" s="35" t="s">
        <v>1128</v>
      </c>
    </row>
    <row r="216" spans="1:17" s="34" customFormat="1" ht="9" customHeight="1">
      <c r="A216" s="26"/>
      <c r="B216" s="250">
        <v>577</v>
      </c>
      <c r="C216" s="248"/>
      <c r="D216" s="254" t="s">
        <v>837</v>
      </c>
      <c r="E216" s="254"/>
      <c r="F216" s="328"/>
      <c r="G216" s="246">
        <v>70</v>
      </c>
      <c r="H216" s="246">
        <v>187</v>
      </c>
      <c r="I216" s="45"/>
      <c r="J216" s="26" t="s">
        <v>157</v>
      </c>
      <c r="K216" s="584" t="s">
        <v>904</v>
      </c>
      <c r="L216" s="518"/>
      <c r="M216" s="518"/>
      <c r="N216" s="20"/>
      <c r="O216" s="322"/>
      <c r="P216" s="258">
        <v>368</v>
      </c>
      <c r="Q216" s="258">
        <v>1418</v>
      </c>
    </row>
    <row r="217" spans="1:17" s="34" customFormat="1" ht="9" customHeight="1">
      <c r="A217" s="26"/>
      <c r="B217" s="250">
        <v>579</v>
      </c>
      <c r="C217" s="248"/>
      <c r="D217" s="254" t="s">
        <v>838</v>
      </c>
      <c r="E217" s="254"/>
      <c r="F217" s="328"/>
      <c r="G217" s="246">
        <v>542</v>
      </c>
      <c r="H217" s="246">
        <v>4171</v>
      </c>
      <c r="I217" s="45"/>
      <c r="J217" s="26"/>
      <c r="K217" s="213"/>
      <c r="L217" s="24"/>
      <c r="M217" s="20"/>
      <c r="N217" s="20"/>
      <c r="O217" s="321"/>
      <c r="P217" s="206"/>
      <c r="Q217" s="35"/>
    </row>
    <row r="218" spans="1:17" s="34" customFormat="1" ht="9" customHeight="1">
      <c r="A218" s="26"/>
      <c r="B218" s="250" t="s">
        <v>839</v>
      </c>
      <c r="C218" s="248"/>
      <c r="D218" s="254" t="s">
        <v>840</v>
      </c>
      <c r="E218" s="254"/>
      <c r="F218" s="328"/>
      <c r="G218" s="246">
        <v>112</v>
      </c>
      <c r="H218" s="246">
        <v>1085</v>
      </c>
      <c r="I218" s="45"/>
      <c r="J218" s="29" t="s">
        <v>905</v>
      </c>
      <c r="K218" s="585" t="s">
        <v>906</v>
      </c>
      <c r="L218" s="539"/>
      <c r="M218" s="539"/>
      <c r="N218" s="6"/>
      <c r="O218" s="320"/>
      <c r="P218" s="252">
        <f>SUM(P220:P222)</f>
        <v>152</v>
      </c>
      <c r="Q218" s="252">
        <f>SUM(Q220:Q222)</f>
        <v>1651</v>
      </c>
    </row>
    <row r="219" spans="1:17" s="34" customFormat="1" ht="9" customHeight="1">
      <c r="A219" s="26"/>
      <c r="B219" s="250" t="s">
        <v>841</v>
      </c>
      <c r="C219" s="248"/>
      <c r="D219" s="583" t="s">
        <v>842</v>
      </c>
      <c r="E219" s="583"/>
      <c r="F219" s="328"/>
      <c r="G219" s="246">
        <v>430</v>
      </c>
      <c r="H219" s="246">
        <v>3086</v>
      </c>
      <c r="I219" s="45"/>
      <c r="J219" s="26"/>
      <c r="K219" s="22"/>
      <c r="L219" s="22"/>
      <c r="M219" s="17"/>
      <c r="N219" s="22"/>
      <c r="O219" s="321"/>
      <c r="P219" s="206"/>
      <c r="Q219" s="35"/>
    </row>
    <row r="220" spans="1:17" s="34" customFormat="1" ht="9" customHeight="1">
      <c r="A220" s="26"/>
      <c r="B220" s="212"/>
      <c r="C220" s="209"/>
      <c r="D220" s="20"/>
      <c r="E220" s="20"/>
      <c r="F220" s="322"/>
      <c r="G220" s="316"/>
      <c r="H220" s="15"/>
      <c r="I220" s="45"/>
      <c r="J220" s="26" t="s">
        <v>158</v>
      </c>
      <c r="K220" s="584" t="s">
        <v>909</v>
      </c>
      <c r="L220" s="518"/>
      <c r="M220" s="518"/>
      <c r="N220" s="20"/>
      <c r="O220" s="321"/>
      <c r="P220" s="258">
        <v>74</v>
      </c>
      <c r="Q220" s="258">
        <v>780</v>
      </c>
    </row>
    <row r="221" spans="1:17" s="34" customFormat="1" ht="9" customHeight="1">
      <c r="A221" s="26" t="s">
        <v>843</v>
      </c>
      <c r="B221" s="580" t="s">
        <v>844</v>
      </c>
      <c r="C221" s="580"/>
      <c r="D221" s="521"/>
      <c r="E221" s="22"/>
      <c r="F221" s="321"/>
      <c r="G221" s="206">
        <f>SUM(G223:G224)</f>
        <v>216</v>
      </c>
      <c r="H221" s="206">
        <f>SUM(H223:H224)</f>
        <v>1693</v>
      </c>
      <c r="I221" s="45"/>
      <c r="J221" s="24"/>
      <c r="K221" s="213"/>
      <c r="L221" s="210"/>
      <c r="M221" s="20"/>
      <c r="N221" s="21"/>
      <c r="O221" s="322"/>
      <c r="P221" s="206" t="s">
        <v>356</v>
      </c>
      <c r="Q221" s="35" t="s">
        <v>356</v>
      </c>
    </row>
    <row r="222" spans="1:17" s="34" customFormat="1" ht="9" customHeight="1">
      <c r="A222" s="26"/>
      <c r="B222" s="212"/>
      <c r="C222" s="209"/>
      <c r="D222" s="20"/>
      <c r="E222" s="20"/>
      <c r="F222" s="322"/>
      <c r="G222" s="316"/>
      <c r="H222" s="15"/>
      <c r="I222" s="45"/>
      <c r="J222" s="26" t="s">
        <v>159</v>
      </c>
      <c r="K222" s="584" t="s">
        <v>910</v>
      </c>
      <c r="L222" s="518"/>
      <c r="M222" s="518"/>
      <c r="N222" s="518"/>
      <c r="O222" s="322"/>
      <c r="P222" s="258">
        <v>78</v>
      </c>
      <c r="Q222" s="258">
        <v>871</v>
      </c>
    </row>
    <row r="223" spans="1:17" s="34" customFormat="1" ht="9" customHeight="1">
      <c r="A223" s="26"/>
      <c r="B223" s="250">
        <v>581</v>
      </c>
      <c r="C223" s="248"/>
      <c r="D223" s="254" t="s">
        <v>845</v>
      </c>
      <c r="E223" s="254"/>
      <c r="F223" s="328"/>
      <c r="G223" s="246">
        <v>186</v>
      </c>
      <c r="H223" s="246">
        <v>1644</v>
      </c>
      <c r="I223" s="45"/>
      <c r="J223" s="26"/>
      <c r="K223" s="22"/>
      <c r="L223" s="22"/>
      <c r="M223" s="17"/>
      <c r="N223" s="22"/>
      <c r="O223" s="321"/>
      <c r="P223" s="206"/>
      <c r="Q223" s="35"/>
    </row>
    <row r="224" spans="1:17" s="34" customFormat="1" ht="9" customHeight="1">
      <c r="A224" s="26"/>
      <c r="B224" s="250">
        <v>582</v>
      </c>
      <c r="C224" s="248"/>
      <c r="D224" s="254" t="s">
        <v>846</v>
      </c>
      <c r="E224" s="254"/>
      <c r="F224" s="328"/>
      <c r="G224" s="246">
        <v>30</v>
      </c>
      <c r="H224" s="246">
        <v>49</v>
      </c>
      <c r="I224" s="45"/>
      <c r="J224" s="29" t="s">
        <v>911</v>
      </c>
      <c r="K224" s="593" t="s">
        <v>912</v>
      </c>
      <c r="L224" s="594"/>
      <c r="M224" s="594"/>
      <c r="N224" s="594"/>
      <c r="O224" s="320"/>
      <c r="P224" s="252">
        <f>P226+G250+G255+G266+G280+G303+P234+P238+P245+P256+P261+P273+P281+P288</f>
        <v>2946</v>
      </c>
      <c r="Q224" s="252">
        <f>Q226+H250+H255+H266+H280+H303+Q234+Q238+Q245+Q256+Q261+Q273+Q281+Q288</f>
        <v>21722</v>
      </c>
    </row>
    <row r="225" spans="1:17" s="309" customFormat="1" ht="9" customHeight="1">
      <c r="A225" s="29"/>
      <c r="B225" s="585"/>
      <c r="C225" s="585"/>
      <c r="D225" s="586"/>
      <c r="E225" s="6"/>
      <c r="F225" s="320"/>
      <c r="G225" s="252"/>
      <c r="H225" s="332"/>
      <c r="I225" s="44"/>
      <c r="J225" s="1"/>
      <c r="K225" s="212"/>
      <c r="L225" s="209"/>
      <c r="M225" s="20"/>
      <c r="N225" s="20"/>
      <c r="O225" s="324"/>
      <c r="P225" s="316"/>
      <c r="Q225" s="15"/>
    </row>
    <row r="226" spans="1:17" s="309" customFormat="1" ht="9" customHeight="1">
      <c r="A226" s="26" t="s">
        <v>847</v>
      </c>
      <c r="B226" s="580" t="s">
        <v>848</v>
      </c>
      <c r="C226" s="580"/>
      <c r="D226" s="521"/>
      <c r="E226" s="22"/>
      <c r="F226" s="321"/>
      <c r="G226" s="206">
        <f>G228+G229+P155</f>
        <v>257</v>
      </c>
      <c r="H226" s="206">
        <f>H228+H229+Q155</f>
        <v>1242</v>
      </c>
      <c r="I226" s="44"/>
      <c r="J226" s="26" t="s">
        <v>913</v>
      </c>
      <c r="K226" s="584" t="s">
        <v>914</v>
      </c>
      <c r="L226" s="518"/>
      <c r="M226" s="518"/>
      <c r="N226" s="20"/>
      <c r="O226" s="322"/>
      <c r="P226" s="258">
        <f>P228+G232+G233+G236+G237+G241+G244+G245+G246</f>
        <v>384</v>
      </c>
      <c r="Q226" s="258">
        <f>Q228+H232+H233+H236+H237+H241+H244+H245+H246</f>
        <v>2058</v>
      </c>
    </row>
    <row r="227" spans="1:17" s="34" customFormat="1" ht="9" customHeight="1">
      <c r="A227" s="26"/>
      <c r="B227" s="580"/>
      <c r="C227" s="580"/>
      <c r="D227" s="521"/>
      <c r="E227" s="22"/>
      <c r="F227" s="321"/>
      <c r="G227" s="206"/>
      <c r="H227" s="35"/>
      <c r="I227" s="45"/>
      <c r="J227" s="1"/>
      <c r="K227" s="212"/>
      <c r="L227" s="209"/>
      <c r="M227" s="20"/>
      <c r="N227" s="20"/>
      <c r="O227" s="322"/>
      <c r="P227" s="316"/>
      <c r="Q227" s="15"/>
    </row>
    <row r="228" spans="1:17" s="34" customFormat="1" ht="9" customHeight="1">
      <c r="A228" s="26"/>
      <c r="B228" s="250">
        <v>591</v>
      </c>
      <c r="C228" s="248"/>
      <c r="D228" s="254" t="s">
        <v>849</v>
      </c>
      <c r="E228" s="254"/>
      <c r="F228" s="328"/>
      <c r="G228" s="246">
        <v>61</v>
      </c>
      <c r="H228" s="246">
        <v>232</v>
      </c>
      <c r="I228" s="45"/>
      <c r="J228" s="26"/>
      <c r="K228" s="250">
        <v>801</v>
      </c>
      <c r="L228" s="248"/>
      <c r="M228" s="254" t="s">
        <v>915</v>
      </c>
      <c r="N228" s="254"/>
      <c r="O228" s="328"/>
      <c r="P228" s="246">
        <f>P229+G231</f>
        <v>18</v>
      </c>
      <c r="Q228" s="246">
        <v>58</v>
      </c>
    </row>
    <row r="229" spans="1:17" s="34" customFormat="1" ht="9" customHeight="1">
      <c r="A229" s="26"/>
      <c r="B229" s="250">
        <v>592</v>
      </c>
      <c r="C229" s="248"/>
      <c r="D229" s="254" t="s">
        <v>850</v>
      </c>
      <c r="E229" s="254"/>
      <c r="F229" s="328"/>
      <c r="G229" s="246">
        <v>144</v>
      </c>
      <c r="H229" s="246">
        <v>710</v>
      </c>
      <c r="I229" s="45"/>
      <c r="J229" s="26"/>
      <c r="K229" s="250" t="s">
        <v>916</v>
      </c>
      <c r="L229" s="248"/>
      <c r="M229" s="254" t="s">
        <v>917</v>
      </c>
      <c r="N229" s="254"/>
      <c r="O229" s="328"/>
      <c r="P229" s="246">
        <v>18</v>
      </c>
      <c r="Q229" s="246">
        <v>58</v>
      </c>
    </row>
    <row r="230" spans="1:17" s="34" customFormat="1" ht="9" customHeight="1">
      <c r="A230" s="274"/>
      <c r="B230" s="266"/>
      <c r="C230" s="267"/>
      <c r="D230" s="268"/>
      <c r="E230" s="268"/>
      <c r="F230" s="330"/>
      <c r="G230" s="269"/>
      <c r="H230" s="269"/>
      <c r="I230" s="49"/>
      <c r="J230" s="274"/>
      <c r="K230" s="266"/>
      <c r="L230" s="267"/>
      <c r="M230" s="268"/>
      <c r="N230" s="268"/>
      <c r="O230" s="330"/>
      <c r="P230" s="269"/>
      <c r="Q230" s="269"/>
    </row>
    <row r="231" spans="1:17" s="34" customFormat="1" ht="9" customHeight="1">
      <c r="A231" s="26"/>
      <c r="B231" s="250" t="s">
        <v>918</v>
      </c>
      <c r="C231" s="248"/>
      <c r="D231" s="254" t="s">
        <v>919</v>
      </c>
      <c r="E231" s="254"/>
      <c r="F231" s="328"/>
      <c r="G231" s="249">
        <v>0</v>
      </c>
      <c r="H231" s="249">
        <v>0</v>
      </c>
      <c r="I231" s="45"/>
      <c r="J231" s="16"/>
      <c r="K231" s="250">
        <v>852</v>
      </c>
      <c r="L231" s="248"/>
      <c r="M231" s="254" t="s">
        <v>1009</v>
      </c>
      <c r="N231" s="254"/>
      <c r="O231" s="328"/>
      <c r="P231" s="246">
        <v>7</v>
      </c>
      <c r="Q231" s="246">
        <v>31</v>
      </c>
    </row>
    <row r="232" spans="2:17" s="34" customFormat="1" ht="9" customHeight="1">
      <c r="B232" s="250">
        <v>802</v>
      </c>
      <c r="C232" s="248"/>
      <c r="D232" s="254" t="s">
        <v>920</v>
      </c>
      <c r="E232" s="254"/>
      <c r="F232" s="328"/>
      <c r="G232" s="246">
        <v>26</v>
      </c>
      <c r="H232" s="246">
        <v>73</v>
      </c>
      <c r="I232" s="45"/>
      <c r="J232" s="16"/>
      <c r="K232" s="250">
        <v>859</v>
      </c>
      <c r="L232" s="248"/>
      <c r="M232" s="254" t="s">
        <v>1010</v>
      </c>
      <c r="N232" s="254"/>
      <c r="O232" s="328"/>
      <c r="P232" s="249">
        <v>0</v>
      </c>
      <c r="Q232" s="249">
        <v>0</v>
      </c>
    </row>
    <row r="233" spans="1:17" s="16" customFormat="1" ht="9" customHeight="1">
      <c r="A233" s="1"/>
      <c r="B233" s="250">
        <v>803</v>
      </c>
      <c r="C233" s="248"/>
      <c r="D233" s="583" t="s">
        <v>921</v>
      </c>
      <c r="E233" s="583"/>
      <c r="F233" s="328"/>
      <c r="G233" s="246">
        <v>53</v>
      </c>
      <c r="H233" s="246">
        <v>373</v>
      </c>
      <c r="I233" s="47"/>
      <c r="J233" s="26"/>
      <c r="K233" s="580"/>
      <c r="L233" s="580"/>
      <c r="M233" s="521"/>
      <c r="N233" s="22"/>
      <c r="O233" s="321"/>
      <c r="P233" s="258"/>
      <c r="Q233" s="258"/>
    </row>
    <row r="234" spans="1:17" s="16" customFormat="1" ht="9" customHeight="1">
      <c r="A234" s="1"/>
      <c r="B234" s="250" t="s">
        <v>922</v>
      </c>
      <c r="C234" s="248"/>
      <c r="D234" s="254" t="s">
        <v>923</v>
      </c>
      <c r="E234" s="254"/>
      <c r="F234" s="328"/>
      <c r="G234" s="246">
        <v>3</v>
      </c>
      <c r="H234" s="246">
        <v>16</v>
      </c>
      <c r="I234" s="47"/>
      <c r="J234" s="26" t="s">
        <v>1011</v>
      </c>
      <c r="K234" s="580" t="s">
        <v>1012</v>
      </c>
      <c r="L234" s="539"/>
      <c r="M234" s="539"/>
      <c r="N234" s="22"/>
      <c r="O234" s="321"/>
      <c r="P234" s="258">
        <f>P236</f>
        <v>218</v>
      </c>
      <c r="Q234" s="258">
        <f>Q236</f>
        <v>978</v>
      </c>
    </row>
    <row r="235" spans="1:17" s="16" customFormat="1" ht="9" customHeight="1">
      <c r="A235" s="1"/>
      <c r="B235" s="250" t="s">
        <v>924</v>
      </c>
      <c r="C235" s="248"/>
      <c r="D235" s="254" t="s">
        <v>925</v>
      </c>
      <c r="E235" s="254"/>
      <c r="F235" s="328"/>
      <c r="G235" s="246">
        <v>50</v>
      </c>
      <c r="H235" s="246">
        <v>357</v>
      </c>
      <c r="I235" s="47"/>
      <c r="J235" s="1"/>
      <c r="K235" s="213"/>
      <c r="L235" s="24"/>
      <c r="M235" s="20"/>
      <c r="N235" s="20"/>
      <c r="O235" s="322"/>
      <c r="P235" s="316"/>
      <c r="Q235" s="15"/>
    </row>
    <row r="236" spans="1:17" s="16" customFormat="1" ht="9" customHeight="1">
      <c r="A236" s="1"/>
      <c r="B236" s="250">
        <v>804</v>
      </c>
      <c r="C236" s="248"/>
      <c r="D236" s="254" t="s">
        <v>926</v>
      </c>
      <c r="E236" s="254"/>
      <c r="F236" s="328"/>
      <c r="G236" s="246">
        <v>15</v>
      </c>
      <c r="H236" s="246">
        <v>78</v>
      </c>
      <c r="I236" s="47"/>
      <c r="J236" s="26"/>
      <c r="K236" s="250">
        <v>861</v>
      </c>
      <c r="L236" s="248"/>
      <c r="M236" s="254" t="s">
        <v>1013</v>
      </c>
      <c r="N236" s="254"/>
      <c r="O236" s="328"/>
      <c r="P236" s="246">
        <v>218</v>
      </c>
      <c r="Q236" s="246">
        <v>978</v>
      </c>
    </row>
    <row r="237" spans="1:17" s="16" customFormat="1" ht="9" customHeight="1">
      <c r="A237" s="1"/>
      <c r="B237" s="250">
        <v>805</v>
      </c>
      <c r="C237" s="248"/>
      <c r="D237" s="254" t="s">
        <v>927</v>
      </c>
      <c r="E237" s="254"/>
      <c r="F237" s="328"/>
      <c r="G237" s="246">
        <v>144</v>
      </c>
      <c r="H237" s="246">
        <v>643</v>
      </c>
      <c r="I237" s="47"/>
      <c r="J237" s="26"/>
      <c r="K237" s="212"/>
      <c r="L237" s="209"/>
      <c r="M237" s="20"/>
      <c r="N237" s="20"/>
      <c r="O237" s="322"/>
      <c r="P237" s="316"/>
      <c r="Q237" s="15"/>
    </row>
    <row r="238" spans="1:17" s="16" customFormat="1" ht="9" customHeight="1">
      <c r="A238" s="1"/>
      <c r="B238" s="250" t="s">
        <v>928</v>
      </c>
      <c r="C238" s="248"/>
      <c r="D238" s="254" t="s">
        <v>929</v>
      </c>
      <c r="E238" s="254"/>
      <c r="F238" s="328"/>
      <c r="G238" s="246">
        <v>94</v>
      </c>
      <c r="H238" s="246">
        <v>353</v>
      </c>
      <c r="I238" s="47"/>
      <c r="J238" s="26" t="s">
        <v>1014</v>
      </c>
      <c r="K238" s="580" t="s">
        <v>1015</v>
      </c>
      <c r="L238" s="539"/>
      <c r="M238" s="539"/>
      <c r="N238" s="22"/>
      <c r="O238" s="321"/>
      <c r="P238" s="258">
        <f>SUM(P240:P243)</f>
        <v>138</v>
      </c>
      <c r="Q238" s="258">
        <f>SUM(Q240:Q243)</f>
        <v>534</v>
      </c>
    </row>
    <row r="239" spans="1:17" s="16" customFormat="1" ht="9" customHeight="1">
      <c r="A239" s="1"/>
      <c r="B239" s="250" t="s">
        <v>930</v>
      </c>
      <c r="C239" s="248"/>
      <c r="D239" s="254" t="s">
        <v>931</v>
      </c>
      <c r="E239" s="254"/>
      <c r="F239" s="328"/>
      <c r="G239" s="246">
        <v>47</v>
      </c>
      <c r="H239" s="246">
        <v>281</v>
      </c>
      <c r="I239" s="47"/>
      <c r="J239" s="1"/>
      <c r="K239" s="212"/>
      <c r="L239" s="209"/>
      <c r="M239" s="20"/>
      <c r="N239" s="20"/>
      <c r="O239" s="322"/>
      <c r="P239" s="316"/>
      <c r="Q239" s="15"/>
    </row>
    <row r="240" spans="1:17" s="16" customFormat="1" ht="9" customHeight="1">
      <c r="A240" s="26" t="s">
        <v>210</v>
      </c>
      <c r="B240" s="250" t="s">
        <v>932</v>
      </c>
      <c r="C240" s="248"/>
      <c r="D240" s="583" t="s">
        <v>933</v>
      </c>
      <c r="E240" s="583"/>
      <c r="F240" s="328"/>
      <c r="G240" s="246">
        <v>3</v>
      </c>
      <c r="H240" s="246">
        <v>9</v>
      </c>
      <c r="I240" s="47"/>
      <c r="J240" s="1"/>
      <c r="K240" s="250">
        <v>871</v>
      </c>
      <c r="L240" s="248"/>
      <c r="M240" s="583" t="s">
        <v>1016</v>
      </c>
      <c r="N240" s="583"/>
      <c r="O240" s="328"/>
      <c r="P240" s="246">
        <v>65</v>
      </c>
      <c r="Q240" s="246">
        <v>297</v>
      </c>
    </row>
    <row r="241" spans="1:17" s="34" customFormat="1" ht="9" customHeight="1">
      <c r="A241" s="26"/>
      <c r="B241" s="250">
        <v>806</v>
      </c>
      <c r="C241" s="248"/>
      <c r="D241" s="254" t="s">
        <v>934</v>
      </c>
      <c r="E241" s="254"/>
      <c r="F241" s="328"/>
      <c r="G241" s="246">
        <v>20</v>
      </c>
      <c r="H241" s="246">
        <v>371</v>
      </c>
      <c r="I241" s="45"/>
      <c r="J241" s="1"/>
      <c r="K241" s="250">
        <v>872</v>
      </c>
      <c r="L241" s="248"/>
      <c r="M241" s="254" t="s">
        <v>1017</v>
      </c>
      <c r="N241" s="254"/>
      <c r="O241" s="328"/>
      <c r="P241" s="246">
        <v>43</v>
      </c>
      <c r="Q241" s="246">
        <v>176</v>
      </c>
    </row>
    <row r="242" spans="1:17" s="34" customFormat="1" ht="9" customHeight="1">
      <c r="A242" s="26"/>
      <c r="B242" s="250" t="s">
        <v>935</v>
      </c>
      <c r="C242" s="248"/>
      <c r="D242" s="254" t="s">
        <v>936</v>
      </c>
      <c r="E242" s="254"/>
      <c r="F242" s="328"/>
      <c r="G242" s="246">
        <v>13</v>
      </c>
      <c r="H242" s="246">
        <v>51</v>
      </c>
      <c r="I242" s="45"/>
      <c r="J242" s="26" t="s">
        <v>210</v>
      </c>
      <c r="K242" s="250">
        <v>873</v>
      </c>
      <c r="L242" s="248"/>
      <c r="M242" s="254" t="s">
        <v>1018</v>
      </c>
      <c r="N242" s="254"/>
      <c r="O242" s="328"/>
      <c r="P242" s="246">
        <v>7</v>
      </c>
      <c r="Q242" s="246">
        <v>13</v>
      </c>
    </row>
    <row r="243" spans="1:17" s="16" customFormat="1" ht="9" customHeight="1">
      <c r="A243" s="1"/>
      <c r="B243" s="250" t="s">
        <v>937</v>
      </c>
      <c r="C243" s="248"/>
      <c r="D243" s="254" t="s">
        <v>938</v>
      </c>
      <c r="E243" s="254"/>
      <c r="F243" s="328"/>
      <c r="G243" s="246">
        <v>7</v>
      </c>
      <c r="H243" s="246">
        <v>320</v>
      </c>
      <c r="I243" s="47"/>
      <c r="J243" s="1"/>
      <c r="K243" s="250">
        <v>879</v>
      </c>
      <c r="L243" s="248"/>
      <c r="M243" s="254" t="s">
        <v>1019</v>
      </c>
      <c r="N243" s="254"/>
      <c r="O243" s="328"/>
      <c r="P243" s="246">
        <v>23</v>
      </c>
      <c r="Q243" s="246">
        <v>48</v>
      </c>
    </row>
    <row r="244" spans="1:17" s="16" customFormat="1" ht="9" customHeight="1">
      <c r="A244" s="1"/>
      <c r="B244" s="250">
        <v>807</v>
      </c>
      <c r="C244" s="248"/>
      <c r="D244" s="254" t="s">
        <v>939</v>
      </c>
      <c r="E244" s="254"/>
      <c r="F244" s="328"/>
      <c r="G244" s="246">
        <v>1</v>
      </c>
      <c r="H244" s="246">
        <v>1</v>
      </c>
      <c r="I244" s="47"/>
      <c r="J244" s="1"/>
      <c r="K244" s="212"/>
      <c r="L244" s="209"/>
      <c r="M244" s="20"/>
      <c r="N244" s="20"/>
      <c r="O244" s="322"/>
      <c r="P244" s="316"/>
      <c r="Q244" s="15"/>
    </row>
    <row r="245" spans="1:17" s="34" customFormat="1" ht="9" customHeight="1">
      <c r="A245" s="26" t="s">
        <v>210</v>
      </c>
      <c r="B245" s="250">
        <v>808</v>
      </c>
      <c r="C245" s="248"/>
      <c r="D245" s="254" t="s">
        <v>940</v>
      </c>
      <c r="E245" s="254"/>
      <c r="F245" s="328"/>
      <c r="G245" s="246">
        <v>24</v>
      </c>
      <c r="H245" s="246">
        <v>126</v>
      </c>
      <c r="I245" s="45"/>
      <c r="J245" s="26" t="s">
        <v>1020</v>
      </c>
      <c r="K245" s="580" t="s">
        <v>1021</v>
      </c>
      <c r="L245" s="539"/>
      <c r="M245" s="539"/>
      <c r="N245" s="22"/>
      <c r="O245" s="321"/>
      <c r="P245" s="258">
        <f>P247+P248+P249+P250+P251+P252</f>
        <v>81</v>
      </c>
      <c r="Q245" s="258">
        <f>Q247+Q248+Q249+Q250+Q251+Q252</f>
        <v>661</v>
      </c>
    </row>
    <row r="246" spans="1:17" s="34" customFormat="1" ht="9" customHeight="1">
      <c r="A246" s="26"/>
      <c r="B246" s="250">
        <v>809</v>
      </c>
      <c r="C246" s="248"/>
      <c r="D246" s="254" t="s">
        <v>941</v>
      </c>
      <c r="E246" s="254"/>
      <c r="F246" s="328"/>
      <c r="G246" s="246">
        <v>83</v>
      </c>
      <c r="H246" s="246">
        <v>335</v>
      </c>
      <c r="I246" s="45"/>
      <c r="J246" s="1"/>
      <c r="K246" s="212"/>
      <c r="L246" s="209"/>
      <c r="M246" s="20"/>
      <c r="N246" s="20"/>
      <c r="O246" s="322"/>
      <c r="P246" s="316"/>
      <c r="Q246" s="15"/>
    </row>
    <row r="247" spans="1:17" s="16" customFormat="1" ht="9" customHeight="1">
      <c r="A247" s="1"/>
      <c r="B247" s="250" t="s">
        <v>942</v>
      </c>
      <c r="C247" s="248"/>
      <c r="D247" s="254" t="s">
        <v>943</v>
      </c>
      <c r="E247" s="254"/>
      <c r="F247" s="328"/>
      <c r="G247" s="246">
        <v>6</v>
      </c>
      <c r="H247" s="246">
        <v>22</v>
      </c>
      <c r="I247" s="47"/>
      <c r="J247" s="26"/>
      <c r="K247" s="250">
        <v>881</v>
      </c>
      <c r="L247" s="248"/>
      <c r="M247" s="254" t="s">
        <v>1022</v>
      </c>
      <c r="N247" s="254"/>
      <c r="O247" s="328"/>
      <c r="P247" s="246">
        <v>4</v>
      </c>
      <c r="Q247" s="246">
        <v>18</v>
      </c>
    </row>
    <row r="248" spans="1:17" s="16" customFormat="1" ht="9" customHeight="1">
      <c r="A248" s="1"/>
      <c r="B248" s="250" t="s">
        <v>944</v>
      </c>
      <c r="C248" s="248"/>
      <c r="D248" s="583" t="s">
        <v>945</v>
      </c>
      <c r="E248" s="583"/>
      <c r="F248" s="328"/>
      <c r="G248" s="246">
        <v>77</v>
      </c>
      <c r="H248" s="246">
        <v>313</v>
      </c>
      <c r="I248" s="47"/>
      <c r="J248" s="26"/>
      <c r="K248" s="250">
        <v>882</v>
      </c>
      <c r="L248" s="248"/>
      <c r="M248" s="254" t="s">
        <v>1023</v>
      </c>
      <c r="N248" s="254"/>
      <c r="O248" s="328"/>
      <c r="P248" s="246">
        <v>25</v>
      </c>
      <c r="Q248" s="246">
        <v>253</v>
      </c>
    </row>
    <row r="249" spans="1:17" s="16" customFormat="1" ht="9" customHeight="1">
      <c r="A249" s="1"/>
      <c r="B249" s="212"/>
      <c r="C249" s="209"/>
      <c r="D249" s="589"/>
      <c r="E249" s="527"/>
      <c r="F249" s="324"/>
      <c r="G249" s="316"/>
      <c r="H249" s="15"/>
      <c r="I249" s="47"/>
      <c r="J249" s="1"/>
      <c r="K249" s="250">
        <v>883</v>
      </c>
      <c r="L249" s="248"/>
      <c r="M249" s="254" t="s">
        <v>1024</v>
      </c>
      <c r="N249" s="254"/>
      <c r="O249" s="328"/>
      <c r="P249" s="246">
        <v>3</v>
      </c>
      <c r="Q249" s="246">
        <v>12</v>
      </c>
    </row>
    <row r="250" spans="1:17" s="16" customFormat="1" ht="9" customHeight="1">
      <c r="A250" s="26" t="s">
        <v>946</v>
      </c>
      <c r="B250" s="580" t="s">
        <v>947</v>
      </c>
      <c r="C250" s="580"/>
      <c r="D250" s="521"/>
      <c r="E250" s="22"/>
      <c r="F250" s="321"/>
      <c r="G250" s="258">
        <f>G252+G253</f>
        <v>6</v>
      </c>
      <c r="H250" s="258">
        <f>H252+H253</f>
        <v>69</v>
      </c>
      <c r="I250" s="47"/>
      <c r="J250" s="1"/>
      <c r="K250" s="250">
        <v>884</v>
      </c>
      <c r="L250" s="248"/>
      <c r="M250" s="254" t="s">
        <v>1025</v>
      </c>
      <c r="N250" s="254"/>
      <c r="O250" s="328"/>
      <c r="P250" s="246">
        <v>19</v>
      </c>
      <c r="Q250" s="246">
        <v>158</v>
      </c>
    </row>
    <row r="251" spans="1:17" s="34" customFormat="1" ht="9" customHeight="1">
      <c r="A251" s="26"/>
      <c r="B251" s="212"/>
      <c r="C251" s="209"/>
      <c r="D251" s="20"/>
      <c r="E251" s="20"/>
      <c r="F251" s="322"/>
      <c r="G251" s="316"/>
      <c r="H251" s="15"/>
      <c r="I251" s="45"/>
      <c r="J251" s="1"/>
      <c r="K251" s="250">
        <v>885</v>
      </c>
      <c r="L251" s="248"/>
      <c r="M251" s="254" t="s">
        <v>1026</v>
      </c>
      <c r="N251" s="254"/>
      <c r="O251" s="328"/>
      <c r="P251" s="249">
        <v>0</v>
      </c>
      <c r="Q251" s="249">
        <v>0</v>
      </c>
    </row>
    <row r="252" spans="1:17" s="34" customFormat="1" ht="9" customHeight="1">
      <c r="A252" s="26"/>
      <c r="B252" s="250">
        <v>811</v>
      </c>
      <c r="C252" s="248"/>
      <c r="D252" s="254" t="s">
        <v>948</v>
      </c>
      <c r="E252" s="254"/>
      <c r="F252" s="328"/>
      <c r="G252" s="246">
        <v>5</v>
      </c>
      <c r="H252" s="246">
        <v>22</v>
      </c>
      <c r="I252" s="45"/>
      <c r="J252" s="26"/>
      <c r="K252" s="250">
        <v>889</v>
      </c>
      <c r="L252" s="248"/>
      <c r="M252" s="254" t="s">
        <v>1027</v>
      </c>
      <c r="N252" s="254"/>
      <c r="O252" s="328"/>
      <c r="P252" s="246">
        <v>30</v>
      </c>
      <c r="Q252" s="246">
        <v>220</v>
      </c>
    </row>
    <row r="253" spans="1:17" s="16" customFormat="1" ht="9" customHeight="1">
      <c r="A253" s="1"/>
      <c r="B253" s="250">
        <v>812</v>
      </c>
      <c r="C253" s="248"/>
      <c r="D253" s="254" t="s">
        <v>949</v>
      </c>
      <c r="E253" s="254"/>
      <c r="F253" s="328"/>
      <c r="G253" s="246">
        <v>1</v>
      </c>
      <c r="H253" s="246">
        <v>47</v>
      </c>
      <c r="I253" s="47"/>
      <c r="J253" s="26"/>
      <c r="K253" s="250" t="s">
        <v>1028</v>
      </c>
      <c r="L253" s="248"/>
      <c r="M253" s="254" t="s">
        <v>1029</v>
      </c>
      <c r="N253" s="254"/>
      <c r="O253" s="328"/>
      <c r="P253" s="246">
        <v>9</v>
      </c>
      <c r="Q253" s="246">
        <v>126</v>
      </c>
    </row>
    <row r="254" spans="1:17" s="16" customFormat="1" ht="9" customHeight="1">
      <c r="A254" s="1"/>
      <c r="B254" s="212"/>
      <c r="C254" s="209"/>
      <c r="D254" s="20"/>
      <c r="E254" s="20"/>
      <c r="F254" s="322"/>
      <c r="G254" s="316"/>
      <c r="H254" s="15"/>
      <c r="I254" s="47"/>
      <c r="J254" s="26" t="s">
        <v>210</v>
      </c>
      <c r="K254" s="250" t="s">
        <v>1030</v>
      </c>
      <c r="L254" s="248"/>
      <c r="M254" s="254" t="s">
        <v>1031</v>
      </c>
      <c r="N254" s="254"/>
      <c r="O254" s="328"/>
      <c r="P254" s="246">
        <v>21</v>
      </c>
      <c r="Q254" s="246">
        <v>94</v>
      </c>
    </row>
    <row r="255" spans="1:17" s="16" customFormat="1" ht="9" customHeight="1">
      <c r="A255" s="26" t="s">
        <v>135</v>
      </c>
      <c r="B255" s="580" t="s">
        <v>950</v>
      </c>
      <c r="C255" s="580"/>
      <c r="D255" s="521"/>
      <c r="E255" s="22"/>
      <c r="F255" s="321"/>
      <c r="G255" s="258">
        <f>G257+G260+G261+G262+G263+G264</f>
        <v>1206</v>
      </c>
      <c r="H255" s="258">
        <f>H257+H260+H261+H262+H263+H264</f>
        <v>3616</v>
      </c>
      <c r="I255" s="47"/>
      <c r="J255" s="26"/>
      <c r="K255" s="22"/>
      <c r="L255" s="22"/>
      <c r="M255" s="17"/>
      <c r="N255" s="22"/>
      <c r="O255" s="321"/>
      <c r="P255" s="206"/>
      <c r="Q255" s="35"/>
    </row>
    <row r="256" spans="1:17" s="16" customFormat="1" ht="9" customHeight="1">
      <c r="A256" s="1"/>
      <c r="B256" s="213"/>
      <c r="C256" s="24"/>
      <c r="D256" s="20"/>
      <c r="E256" s="20"/>
      <c r="F256" s="322"/>
      <c r="G256" s="316"/>
      <c r="H256" s="15"/>
      <c r="I256" s="47"/>
      <c r="J256" s="26" t="s">
        <v>1032</v>
      </c>
      <c r="K256" s="580" t="s">
        <v>1033</v>
      </c>
      <c r="L256" s="539"/>
      <c r="M256" s="539"/>
      <c r="N256" s="20"/>
      <c r="O256" s="322"/>
      <c r="P256" s="206">
        <f>P258+P259</f>
        <v>21</v>
      </c>
      <c r="Q256" s="206">
        <f>Q258+Q259</f>
        <v>123</v>
      </c>
    </row>
    <row r="257" spans="1:17" s="16" customFormat="1" ht="9" customHeight="1">
      <c r="A257" s="1"/>
      <c r="B257" s="250">
        <v>821</v>
      </c>
      <c r="C257" s="248"/>
      <c r="D257" s="254" t="s">
        <v>951</v>
      </c>
      <c r="E257" s="254"/>
      <c r="F257" s="328"/>
      <c r="G257" s="246">
        <v>214</v>
      </c>
      <c r="H257" s="246">
        <v>1125</v>
      </c>
      <c r="I257" s="47"/>
      <c r="J257" s="1"/>
      <c r="K257" s="24"/>
      <c r="L257" s="209"/>
      <c r="M257" s="20"/>
      <c r="N257" s="20"/>
      <c r="O257" s="322"/>
      <c r="P257" s="316"/>
      <c r="Q257" s="15"/>
    </row>
    <row r="258" spans="1:17" s="16" customFormat="1" ht="9" customHeight="1">
      <c r="A258" s="1"/>
      <c r="B258" s="250" t="s">
        <v>952</v>
      </c>
      <c r="C258" s="248"/>
      <c r="D258" s="254" t="s">
        <v>953</v>
      </c>
      <c r="E258" s="254"/>
      <c r="F258" s="328"/>
      <c r="G258" s="246">
        <v>194</v>
      </c>
      <c r="H258" s="246">
        <v>785</v>
      </c>
      <c r="I258" s="47"/>
      <c r="J258" s="26" t="s">
        <v>210</v>
      </c>
      <c r="K258" s="250">
        <v>891</v>
      </c>
      <c r="L258" s="248"/>
      <c r="M258" s="254" t="s">
        <v>1034</v>
      </c>
      <c r="N258" s="254"/>
      <c r="O258" s="328"/>
      <c r="P258" s="246">
        <v>17</v>
      </c>
      <c r="Q258" s="246">
        <v>99</v>
      </c>
    </row>
    <row r="259" spans="1:17" s="16" customFormat="1" ht="9" customHeight="1">
      <c r="A259" s="1"/>
      <c r="B259" s="250" t="s">
        <v>954</v>
      </c>
      <c r="C259" s="248"/>
      <c r="D259" s="254" t="s">
        <v>955</v>
      </c>
      <c r="E259" s="254"/>
      <c r="F259" s="328"/>
      <c r="G259" s="246">
        <v>20</v>
      </c>
      <c r="H259" s="246">
        <v>340</v>
      </c>
      <c r="I259" s="47"/>
      <c r="J259" s="26"/>
      <c r="K259" s="250">
        <v>899</v>
      </c>
      <c r="L259" s="248"/>
      <c r="M259" s="254" t="s">
        <v>1035</v>
      </c>
      <c r="N259" s="254"/>
      <c r="O259" s="328"/>
      <c r="P259" s="246">
        <v>4</v>
      </c>
      <c r="Q259" s="246">
        <v>24</v>
      </c>
    </row>
    <row r="260" spans="1:17" s="16" customFormat="1" ht="9" customHeight="1">
      <c r="A260" s="1"/>
      <c r="B260" s="250">
        <v>822</v>
      </c>
      <c r="C260" s="248"/>
      <c r="D260" s="254" t="s">
        <v>956</v>
      </c>
      <c r="E260" s="254"/>
      <c r="F260" s="328"/>
      <c r="G260" s="246">
        <v>358</v>
      </c>
      <c r="H260" s="246">
        <v>677</v>
      </c>
      <c r="I260" s="47"/>
      <c r="J260" s="1"/>
      <c r="K260" s="212"/>
      <c r="L260" s="209"/>
      <c r="M260" s="20"/>
      <c r="N260" s="20"/>
      <c r="O260" s="322"/>
      <c r="P260" s="316"/>
      <c r="Q260" s="15"/>
    </row>
    <row r="261" spans="1:17" s="34" customFormat="1" ht="9" customHeight="1">
      <c r="A261" s="26"/>
      <c r="B261" s="250">
        <v>823</v>
      </c>
      <c r="C261" s="248"/>
      <c r="D261" s="254" t="s">
        <v>957</v>
      </c>
      <c r="E261" s="254"/>
      <c r="F261" s="328"/>
      <c r="G261" s="246">
        <v>554</v>
      </c>
      <c r="H261" s="246">
        <v>1292</v>
      </c>
      <c r="I261" s="45"/>
      <c r="J261" s="26" t="s">
        <v>625</v>
      </c>
      <c r="K261" s="580" t="s">
        <v>1036</v>
      </c>
      <c r="L261" s="539"/>
      <c r="M261" s="539"/>
      <c r="N261" s="22"/>
      <c r="O261" s="321"/>
      <c r="P261" s="206">
        <f>SUM(P263:P269)</f>
        <v>197</v>
      </c>
      <c r="Q261" s="206">
        <f>SUM(Q263:Q269)</f>
        <v>8507</v>
      </c>
    </row>
    <row r="262" spans="1:17" s="34" customFormat="1" ht="9" customHeight="1">
      <c r="A262" s="26"/>
      <c r="B262" s="250">
        <v>824</v>
      </c>
      <c r="C262" s="248"/>
      <c r="D262" s="254" t="s">
        <v>958</v>
      </c>
      <c r="E262" s="254"/>
      <c r="F262" s="328"/>
      <c r="G262" s="246">
        <v>39</v>
      </c>
      <c r="H262" s="246">
        <v>241</v>
      </c>
      <c r="I262" s="45"/>
      <c r="J262" s="1"/>
      <c r="K262" s="212"/>
      <c r="L262" s="209"/>
      <c r="M262" s="20"/>
      <c r="N262" s="20"/>
      <c r="O262" s="322"/>
      <c r="P262" s="316"/>
      <c r="Q262" s="15"/>
    </row>
    <row r="263" spans="1:17" s="16" customFormat="1" ht="9" customHeight="1">
      <c r="A263" s="1"/>
      <c r="B263" s="250">
        <v>825</v>
      </c>
      <c r="C263" s="248"/>
      <c r="D263" s="254" t="s">
        <v>959</v>
      </c>
      <c r="E263" s="254"/>
      <c r="F263" s="328"/>
      <c r="G263" s="246">
        <v>13</v>
      </c>
      <c r="H263" s="246">
        <v>187</v>
      </c>
      <c r="I263" s="47"/>
      <c r="J263" s="26"/>
      <c r="K263" s="250">
        <v>901</v>
      </c>
      <c r="L263" s="248"/>
      <c r="M263" s="254" t="s">
        <v>1037</v>
      </c>
      <c r="N263" s="254"/>
      <c r="O263" s="328"/>
      <c r="P263" s="246">
        <v>3</v>
      </c>
      <c r="Q263" s="246">
        <v>12</v>
      </c>
    </row>
    <row r="264" spans="2:17" s="16" customFormat="1" ht="9" customHeight="1">
      <c r="B264" s="250">
        <v>829</v>
      </c>
      <c r="C264" s="248"/>
      <c r="D264" s="592" t="s">
        <v>960</v>
      </c>
      <c r="E264" s="592"/>
      <c r="F264" s="328"/>
      <c r="G264" s="246">
        <v>28</v>
      </c>
      <c r="H264" s="246">
        <v>94</v>
      </c>
      <c r="I264" s="47"/>
      <c r="J264" s="26"/>
      <c r="K264" s="250">
        <v>902</v>
      </c>
      <c r="L264" s="248"/>
      <c r="M264" s="254" t="s">
        <v>1038</v>
      </c>
      <c r="N264" s="254"/>
      <c r="O264" s="328"/>
      <c r="P264" s="246">
        <v>6</v>
      </c>
      <c r="Q264" s="246">
        <v>19</v>
      </c>
    </row>
    <row r="265" spans="2:17" s="16" customFormat="1" ht="9" customHeight="1">
      <c r="B265" s="24"/>
      <c r="C265" s="209"/>
      <c r="D265" s="20"/>
      <c r="E265" s="20"/>
      <c r="F265" s="322"/>
      <c r="G265" s="316"/>
      <c r="H265" s="15"/>
      <c r="I265" s="47"/>
      <c r="J265" s="26" t="s">
        <v>210</v>
      </c>
      <c r="K265" s="250">
        <v>903</v>
      </c>
      <c r="L265" s="248"/>
      <c r="M265" s="254" t="s">
        <v>1039</v>
      </c>
      <c r="N265" s="254"/>
      <c r="O265" s="328"/>
      <c r="P265" s="246">
        <v>3</v>
      </c>
      <c r="Q265" s="246">
        <v>39</v>
      </c>
    </row>
    <row r="266" spans="1:17" s="34" customFormat="1" ht="9" customHeight="1">
      <c r="A266" s="26" t="s">
        <v>961</v>
      </c>
      <c r="B266" s="580" t="s">
        <v>962</v>
      </c>
      <c r="C266" s="580"/>
      <c r="D266" s="521"/>
      <c r="E266" s="22"/>
      <c r="F266" s="321"/>
      <c r="G266" s="258">
        <f>G268+G269+G270+G271+G272+G276</f>
        <v>174</v>
      </c>
      <c r="H266" s="258">
        <f>H268+H269+H270+H271+H272+H276</f>
        <v>1051</v>
      </c>
      <c r="I266" s="45"/>
      <c r="J266" s="26"/>
      <c r="K266" s="250">
        <v>904</v>
      </c>
      <c r="L266" s="248"/>
      <c r="M266" s="254" t="s">
        <v>1040</v>
      </c>
      <c r="N266" s="254"/>
      <c r="O266" s="328"/>
      <c r="P266" s="246">
        <v>60</v>
      </c>
      <c r="Q266" s="246">
        <v>4658</v>
      </c>
    </row>
    <row r="267" spans="1:17" s="34" customFormat="1" ht="9" customHeight="1">
      <c r="A267" s="26"/>
      <c r="B267" s="22"/>
      <c r="C267" s="208"/>
      <c r="D267" s="17"/>
      <c r="E267" s="22"/>
      <c r="F267" s="321"/>
      <c r="G267" s="206"/>
      <c r="H267" s="35"/>
      <c r="I267" s="45"/>
      <c r="J267" s="1"/>
      <c r="K267" s="250">
        <v>905</v>
      </c>
      <c r="L267" s="248"/>
      <c r="M267" s="254" t="s">
        <v>1041</v>
      </c>
      <c r="N267" s="254"/>
      <c r="O267" s="328"/>
      <c r="P267" s="246">
        <v>6</v>
      </c>
      <c r="Q267" s="246">
        <v>123</v>
      </c>
    </row>
    <row r="268" spans="1:17" s="16" customFormat="1" ht="9" customHeight="1">
      <c r="A268" s="1"/>
      <c r="B268" s="250">
        <v>831</v>
      </c>
      <c r="C268" s="248"/>
      <c r="D268" s="254" t="s">
        <v>963</v>
      </c>
      <c r="E268" s="254"/>
      <c r="F268" s="328"/>
      <c r="G268" s="246">
        <v>21</v>
      </c>
      <c r="H268" s="246">
        <v>180</v>
      </c>
      <c r="I268" s="47"/>
      <c r="J268" s="1"/>
      <c r="K268" s="250">
        <v>906</v>
      </c>
      <c r="L268" s="248"/>
      <c r="M268" s="254" t="s">
        <v>1042</v>
      </c>
      <c r="N268" s="254"/>
      <c r="O268" s="328"/>
      <c r="P268" s="246">
        <v>18</v>
      </c>
      <c r="Q268" s="246">
        <v>850</v>
      </c>
    </row>
    <row r="269" spans="1:17" s="16" customFormat="1" ht="9" customHeight="1">
      <c r="A269" s="1"/>
      <c r="B269" s="250">
        <v>833</v>
      </c>
      <c r="C269" s="248"/>
      <c r="D269" s="254" t="s">
        <v>964</v>
      </c>
      <c r="E269" s="254"/>
      <c r="F269" s="328"/>
      <c r="G269" s="246">
        <v>43</v>
      </c>
      <c r="H269" s="246">
        <v>127</v>
      </c>
      <c r="I269" s="47"/>
      <c r="J269" s="1"/>
      <c r="K269" s="250">
        <v>909</v>
      </c>
      <c r="L269" s="248"/>
      <c r="M269" s="583" t="s">
        <v>1043</v>
      </c>
      <c r="N269" s="583"/>
      <c r="O269" s="328"/>
      <c r="P269" s="246">
        <v>101</v>
      </c>
      <c r="Q269" s="246">
        <v>2806</v>
      </c>
    </row>
    <row r="270" spans="1:17" s="16" customFormat="1" ht="9" customHeight="1">
      <c r="A270" s="1"/>
      <c r="B270" s="250">
        <v>834</v>
      </c>
      <c r="C270" s="248"/>
      <c r="D270" s="254" t="s">
        <v>965</v>
      </c>
      <c r="E270" s="254"/>
      <c r="F270" s="328"/>
      <c r="G270" s="249">
        <v>0</v>
      </c>
      <c r="H270" s="249">
        <v>0</v>
      </c>
      <c r="I270" s="47"/>
      <c r="J270" s="1"/>
      <c r="K270" s="250" t="s">
        <v>173</v>
      </c>
      <c r="L270" s="248"/>
      <c r="M270" s="254" t="s">
        <v>1044</v>
      </c>
      <c r="N270" s="254"/>
      <c r="O270" s="328"/>
      <c r="P270" s="246">
        <v>16</v>
      </c>
      <c r="Q270" s="246">
        <v>714</v>
      </c>
    </row>
    <row r="271" spans="1:17" s="16" customFormat="1" ht="9" customHeight="1">
      <c r="A271" s="26" t="s">
        <v>210</v>
      </c>
      <c r="B271" s="250">
        <v>835</v>
      </c>
      <c r="C271" s="248"/>
      <c r="D271" s="254" t="s">
        <v>966</v>
      </c>
      <c r="E271" s="254"/>
      <c r="F271" s="328"/>
      <c r="G271" s="246">
        <v>5</v>
      </c>
      <c r="H271" s="246">
        <v>14</v>
      </c>
      <c r="I271" s="47"/>
      <c r="J271" s="1"/>
      <c r="K271" s="250" t="s">
        <v>1045</v>
      </c>
      <c r="L271" s="248"/>
      <c r="M271" s="254" t="s">
        <v>1046</v>
      </c>
      <c r="N271" s="270"/>
      <c r="O271" s="328"/>
      <c r="P271" s="246">
        <v>85</v>
      </c>
      <c r="Q271" s="246">
        <v>2092</v>
      </c>
    </row>
    <row r="272" spans="1:17" s="16" customFormat="1" ht="9" customHeight="1">
      <c r="A272" s="1"/>
      <c r="B272" s="250">
        <v>836</v>
      </c>
      <c r="C272" s="248"/>
      <c r="D272" s="254" t="s">
        <v>967</v>
      </c>
      <c r="E272" s="254"/>
      <c r="F272" s="328"/>
      <c r="G272" s="246">
        <v>51</v>
      </c>
      <c r="H272" s="246">
        <v>448</v>
      </c>
      <c r="I272" s="47"/>
      <c r="J272" s="26"/>
      <c r="K272" s="22"/>
      <c r="L272" s="22"/>
      <c r="M272" s="22"/>
      <c r="N272" s="22"/>
      <c r="O272" s="321"/>
      <c r="P272" s="206"/>
      <c r="Q272" s="35"/>
    </row>
    <row r="273" spans="1:17" s="16" customFormat="1" ht="9" customHeight="1">
      <c r="A273" s="1"/>
      <c r="B273" s="250" t="s">
        <v>968</v>
      </c>
      <c r="C273" s="248"/>
      <c r="D273" s="254" t="s">
        <v>969</v>
      </c>
      <c r="E273" s="254"/>
      <c r="F273" s="328"/>
      <c r="G273" s="246">
        <v>31</v>
      </c>
      <c r="H273" s="246">
        <v>258</v>
      </c>
      <c r="I273" s="47"/>
      <c r="J273" s="26" t="s">
        <v>1048</v>
      </c>
      <c r="K273" s="580" t="s">
        <v>1047</v>
      </c>
      <c r="L273" s="539"/>
      <c r="M273" s="539"/>
      <c r="N273" s="22"/>
      <c r="O273" s="321"/>
      <c r="P273" s="206">
        <f>SUM(P275:P279)</f>
        <v>127</v>
      </c>
      <c r="Q273" s="206">
        <f>SUM(Q275:Q279)</f>
        <v>483</v>
      </c>
    </row>
    <row r="274" spans="1:17" s="16" customFormat="1" ht="9" customHeight="1">
      <c r="A274" s="1"/>
      <c r="B274" s="250" t="s">
        <v>970</v>
      </c>
      <c r="C274" s="248"/>
      <c r="D274" s="254" t="s">
        <v>971</v>
      </c>
      <c r="E274" s="254"/>
      <c r="F274" s="328"/>
      <c r="G274" s="246">
        <v>5</v>
      </c>
      <c r="H274" s="246">
        <v>86</v>
      </c>
      <c r="I274" s="47"/>
      <c r="J274" s="1"/>
      <c r="K274" s="212"/>
      <c r="L274" s="209"/>
      <c r="M274" s="20"/>
      <c r="N274" s="20"/>
      <c r="O274" s="322"/>
      <c r="P274" s="316"/>
      <c r="Q274" s="15"/>
    </row>
    <row r="275" spans="1:17" s="16" customFormat="1" ht="9" customHeight="1">
      <c r="A275" s="1"/>
      <c r="B275" s="250" t="s">
        <v>972</v>
      </c>
      <c r="C275" s="248"/>
      <c r="D275" s="254" t="s">
        <v>973</v>
      </c>
      <c r="E275" s="254"/>
      <c r="F275" s="328"/>
      <c r="G275" s="246">
        <v>15</v>
      </c>
      <c r="H275" s="246">
        <v>104</v>
      </c>
      <c r="I275" s="47"/>
      <c r="J275" s="1"/>
      <c r="K275" s="250">
        <v>911</v>
      </c>
      <c r="L275" s="248"/>
      <c r="M275" s="254" t="s">
        <v>1049</v>
      </c>
      <c r="N275" s="254"/>
      <c r="O275" s="328"/>
      <c r="P275" s="246">
        <v>57</v>
      </c>
      <c r="Q275" s="246">
        <v>207</v>
      </c>
    </row>
    <row r="276" spans="1:17" s="16" customFormat="1" ht="9" customHeight="1">
      <c r="A276" s="1"/>
      <c r="B276" s="250">
        <v>839</v>
      </c>
      <c r="C276" s="248"/>
      <c r="D276" s="583" t="s">
        <v>974</v>
      </c>
      <c r="E276" s="583"/>
      <c r="F276" s="328"/>
      <c r="G276" s="246">
        <v>54</v>
      </c>
      <c r="H276" s="246">
        <v>282</v>
      </c>
      <c r="I276" s="47"/>
      <c r="J276" s="26"/>
      <c r="K276" s="250">
        <v>912</v>
      </c>
      <c r="L276" s="248"/>
      <c r="M276" s="254" t="s">
        <v>1050</v>
      </c>
      <c r="N276" s="254"/>
      <c r="O276" s="328"/>
      <c r="P276" s="246">
        <v>20</v>
      </c>
      <c r="Q276" s="246">
        <v>58</v>
      </c>
    </row>
    <row r="277" spans="1:17" s="16" customFormat="1" ht="9" customHeight="1">
      <c r="A277" s="1"/>
      <c r="B277" s="250" t="s">
        <v>975</v>
      </c>
      <c r="C277" s="248"/>
      <c r="D277" s="254" t="s">
        <v>976</v>
      </c>
      <c r="E277" s="254"/>
      <c r="F277" s="328"/>
      <c r="G277" s="246">
        <v>15</v>
      </c>
      <c r="H277" s="246">
        <v>61</v>
      </c>
      <c r="I277" s="47"/>
      <c r="J277" s="26"/>
      <c r="K277" s="250">
        <v>913</v>
      </c>
      <c r="L277" s="248"/>
      <c r="M277" s="254" t="s">
        <v>1051</v>
      </c>
      <c r="N277" s="254"/>
      <c r="O277" s="328"/>
      <c r="P277" s="249" t="s">
        <v>209</v>
      </c>
      <c r="Q277" s="249">
        <v>0</v>
      </c>
    </row>
    <row r="278" spans="1:17" s="16" customFormat="1" ht="9" customHeight="1">
      <c r="A278" s="1"/>
      <c r="B278" s="250" t="s">
        <v>977</v>
      </c>
      <c r="C278" s="248"/>
      <c r="D278" s="583" t="s">
        <v>978</v>
      </c>
      <c r="E278" s="583"/>
      <c r="F278" s="328"/>
      <c r="G278" s="246">
        <v>39</v>
      </c>
      <c r="H278" s="246">
        <v>221</v>
      </c>
      <c r="I278" s="47"/>
      <c r="J278" s="1"/>
      <c r="K278" s="250">
        <v>914</v>
      </c>
      <c r="L278" s="248"/>
      <c r="M278" s="254" t="s">
        <v>1052</v>
      </c>
      <c r="N278" s="254"/>
      <c r="O278" s="328"/>
      <c r="P278" s="246">
        <v>2</v>
      </c>
      <c r="Q278" s="246">
        <v>7</v>
      </c>
    </row>
    <row r="279" spans="1:17" s="16" customFormat="1" ht="9" customHeight="1">
      <c r="A279" s="1"/>
      <c r="B279" s="212"/>
      <c r="C279" s="209"/>
      <c r="D279" s="589"/>
      <c r="E279" s="527"/>
      <c r="F279" s="324"/>
      <c r="G279" s="316"/>
      <c r="H279" s="15"/>
      <c r="I279" s="47"/>
      <c r="J279" s="1"/>
      <c r="K279" s="250">
        <v>919</v>
      </c>
      <c r="L279" s="248"/>
      <c r="M279" s="254" t="s">
        <v>1053</v>
      </c>
      <c r="N279" s="254"/>
      <c r="O279" s="328"/>
      <c r="P279" s="246">
        <v>48</v>
      </c>
      <c r="Q279" s="246">
        <v>211</v>
      </c>
    </row>
    <row r="280" spans="1:17" s="16" customFormat="1" ht="9" customHeight="1">
      <c r="A280" s="26" t="s">
        <v>980</v>
      </c>
      <c r="B280" s="580" t="s">
        <v>979</v>
      </c>
      <c r="C280" s="580"/>
      <c r="D280" s="521"/>
      <c r="E280" s="22"/>
      <c r="F280" s="321"/>
      <c r="G280" s="258">
        <f>G282+G283+G284+G285+G293+G294+G299</f>
        <v>97</v>
      </c>
      <c r="H280" s="258">
        <f>H282+H283+H284+H285+H293+H294+H299</f>
        <v>2230</v>
      </c>
      <c r="I280" s="47"/>
      <c r="J280" s="26"/>
      <c r="K280" s="22"/>
      <c r="L280" s="22"/>
      <c r="M280" s="17"/>
      <c r="N280" s="22"/>
      <c r="O280" s="321"/>
      <c r="P280" s="206"/>
      <c r="Q280" s="35"/>
    </row>
    <row r="281" spans="1:17" s="16" customFormat="1" ht="9" customHeight="1">
      <c r="A281" s="1"/>
      <c r="B281" s="213"/>
      <c r="C281" s="24"/>
      <c r="D281" s="589"/>
      <c r="E281" s="527"/>
      <c r="F281" s="324"/>
      <c r="G281" s="316"/>
      <c r="H281" s="15"/>
      <c r="I281" s="47"/>
      <c r="J281" s="26" t="s">
        <v>1054</v>
      </c>
      <c r="K281" s="580" t="s">
        <v>1055</v>
      </c>
      <c r="L281" s="539"/>
      <c r="M281" s="539"/>
      <c r="N281" s="22"/>
      <c r="O281" s="321"/>
      <c r="P281" s="206">
        <f>SUM(P283:P286)</f>
        <v>211</v>
      </c>
      <c r="Q281" s="206">
        <f>SUM(Q283:Q286)</f>
        <v>732</v>
      </c>
    </row>
    <row r="282" spans="1:17" s="16" customFormat="1" ht="9" customHeight="1">
      <c r="A282" s="1"/>
      <c r="B282" s="250">
        <v>841</v>
      </c>
      <c r="C282" s="248"/>
      <c r="D282" s="254" t="s">
        <v>981</v>
      </c>
      <c r="E282" s="254"/>
      <c r="F282" s="328"/>
      <c r="G282" s="246">
        <v>3</v>
      </c>
      <c r="H282" s="246">
        <v>34</v>
      </c>
      <c r="I282" s="47"/>
      <c r="J282" s="1"/>
      <c r="K282" s="24"/>
      <c r="L282" s="209"/>
      <c r="M282" s="20"/>
      <c r="N282" s="20"/>
      <c r="O282" s="322"/>
      <c r="P282" s="316"/>
      <c r="Q282" s="15"/>
    </row>
    <row r="283" spans="1:17" s="16" customFormat="1" ht="9" customHeight="1">
      <c r="A283" s="26"/>
      <c r="B283" s="250">
        <v>842</v>
      </c>
      <c r="C283" s="248"/>
      <c r="D283" s="254" t="s">
        <v>982</v>
      </c>
      <c r="E283" s="254"/>
      <c r="F283" s="328"/>
      <c r="G283" s="246">
        <v>3</v>
      </c>
      <c r="H283" s="246">
        <v>14</v>
      </c>
      <c r="I283" s="47"/>
      <c r="J283" s="1"/>
      <c r="K283" s="250">
        <v>921</v>
      </c>
      <c r="L283" s="248"/>
      <c r="M283" s="254" t="s">
        <v>1056</v>
      </c>
      <c r="N283" s="254"/>
      <c r="O283" s="328"/>
      <c r="P283" s="246">
        <v>35</v>
      </c>
      <c r="Q283" s="246">
        <v>66</v>
      </c>
    </row>
    <row r="284" spans="1:17" s="16" customFormat="1" ht="9" customHeight="1">
      <c r="A284" s="1"/>
      <c r="B284" s="250">
        <v>843</v>
      </c>
      <c r="C284" s="248"/>
      <c r="D284" s="254" t="s">
        <v>983</v>
      </c>
      <c r="E284" s="254"/>
      <c r="F284" s="328"/>
      <c r="G284" s="246">
        <v>1</v>
      </c>
      <c r="H284" s="246">
        <v>807</v>
      </c>
      <c r="I284" s="47"/>
      <c r="J284" s="1"/>
      <c r="K284" s="250">
        <v>922</v>
      </c>
      <c r="L284" s="248"/>
      <c r="M284" s="254" t="s">
        <v>1057</v>
      </c>
      <c r="N284" s="254"/>
      <c r="O284" s="328"/>
      <c r="P284" s="246">
        <v>108</v>
      </c>
      <c r="Q284" s="246">
        <v>465</v>
      </c>
    </row>
    <row r="285" spans="1:17" s="16" customFormat="1" ht="9" customHeight="1">
      <c r="A285" s="1"/>
      <c r="B285" s="250">
        <v>844</v>
      </c>
      <c r="C285" s="248"/>
      <c r="D285" s="254" t="s">
        <v>984</v>
      </c>
      <c r="E285" s="254"/>
      <c r="F285" s="328"/>
      <c r="G285" s="246">
        <v>12</v>
      </c>
      <c r="H285" s="246">
        <v>172</v>
      </c>
      <c r="I285" s="47"/>
      <c r="J285" s="1"/>
      <c r="K285" s="250">
        <v>923</v>
      </c>
      <c r="L285" s="248"/>
      <c r="M285" s="254" t="s">
        <v>1058</v>
      </c>
      <c r="N285" s="254"/>
      <c r="O285" s="328"/>
      <c r="P285" s="246">
        <v>18</v>
      </c>
      <c r="Q285" s="246">
        <v>95</v>
      </c>
    </row>
    <row r="286" spans="1:17" s="16" customFormat="1" ht="9" customHeight="1">
      <c r="A286" s="1"/>
      <c r="B286" s="250" t="s">
        <v>162</v>
      </c>
      <c r="C286" s="248"/>
      <c r="D286" s="583" t="s">
        <v>985</v>
      </c>
      <c r="E286" s="583"/>
      <c r="F286" s="328"/>
      <c r="G286" s="246">
        <v>2</v>
      </c>
      <c r="H286" s="246">
        <v>9</v>
      </c>
      <c r="I286" s="47"/>
      <c r="J286" s="1"/>
      <c r="K286" s="250">
        <v>929</v>
      </c>
      <c r="L286" s="248"/>
      <c r="M286" s="254" t="s">
        <v>1059</v>
      </c>
      <c r="N286" s="254"/>
      <c r="O286" s="328"/>
      <c r="P286" s="246">
        <v>50</v>
      </c>
      <c r="Q286" s="246">
        <v>106</v>
      </c>
    </row>
    <row r="287" spans="1:17" s="34" customFormat="1" ht="9" customHeight="1">
      <c r="A287" s="26"/>
      <c r="B287" s="250" t="s">
        <v>163</v>
      </c>
      <c r="C287" s="248"/>
      <c r="D287" s="254" t="s">
        <v>986</v>
      </c>
      <c r="E287" s="254"/>
      <c r="F287" s="328"/>
      <c r="G287" s="249" t="s">
        <v>209</v>
      </c>
      <c r="H287" s="249" t="s">
        <v>209</v>
      </c>
      <c r="I287" s="45"/>
      <c r="J287" s="26"/>
      <c r="K287" s="22"/>
      <c r="L287" s="22"/>
      <c r="M287" s="17"/>
      <c r="N287" s="22"/>
      <c r="O287" s="321"/>
      <c r="P287" s="206"/>
      <c r="Q287" s="35"/>
    </row>
    <row r="288" spans="1:17" s="34" customFormat="1" ht="9" customHeight="1">
      <c r="A288" s="26"/>
      <c r="B288" s="250" t="s">
        <v>166</v>
      </c>
      <c r="C288" s="248"/>
      <c r="D288" s="254" t="s">
        <v>987</v>
      </c>
      <c r="E288" s="254"/>
      <c r="F288" s="328"/>
      <c r="G288" s="246">
        <v>4</v>
      </c>
      <c r="H288" s="246">
        <v>126</v>
      </c>
      <c r="I288" s="45"/>
      <c r="J288" s="26" t="s">
        <v>1060</v>
      </c>
      <c r="K288" s="580" t="s">
        <v>1061</v>
      </c>
      <c r="L288" s="539"/>
      <c r="M288" s="539"/>
      <c r="N288" s="22"/>
      <c r="O288" s="321"/>
      <c r="P288" s="206">
        <f>SUM(P290:P292)</f>
        <v>61</v>
      </c>
      <c r="Q288" s="206">
        <f>SUM(Q290:Q292)</f>
        <v>213</v>
      </c>
    </row>
    <row r="289" spans="1:17" s="16" customFormat="1" ht="9" customHeight="1">
      <c r="A289" s="1"/>
      <c r="B289" s="250" t="s">
        <v>167</v>
      </c>
      <c r="C289" s="248"/>
      <c r="D289" s="254" t="s">
        <v>988</v>
      </c>
      <c r="E289" s="254"/>
      <c r="F289" s="328"/>
      <c r="G289" s="246">
        <v>4</v>
      </c>
      <c r="H289" s="246">
        <v>18</v>
      </c>
      <c r="I289" s="47"/>
      <c r="J289" s="1"/>
      <c r="K289" s="24"/>
      <c r="L289" s="209"/>
      <c r="M289" s="20"/>
      <c r="N289" s="20"/>
      <c r="O289" s="322"/>
      <c r="P289" s="316"/>
      <c r="Q289" s="15"/>
    </row>
    <row r="290" spans="1:17" s="16" customFormat="1" ht="9" customHeight="1">
      <c r="A290" s="1"/>
      <c r="B290" s="250" t="s">
        <v>168</v>
      </c>
      <c r="C290" s="248"/>
      <c r="D290" s="254" t="s">
        <v>989</v>
      </c>
      <c r="E290" s="254"/>
      <c r="F290" s="328"/>
      <c r="G290" s="246">
        <v>1</v>
      </c>
      <c r="H290" s="246">
        <v>14</v>
      </c>
      <c r="I290" s="47"/>
      <c r="J290" s="1"/>
      <c r="K290" s="250">
        <v>931</v>
      </c>
      <c r="L290" s="248"/>
      <c r="M290" s="254" t="s">
        <v>1062</v>
      </c>
      <c r="N290" s="254"/>
      <c r="O290" s="328"/>
      <c r="P290" s="246">
        <v>60</v>
      </c>
      <c r="Q290" s="246">
        <v>207</v>
      </c>
    </row>
    <row r="291" spans="1:17" s="16" customFormat="1" ht="9" customHeight="1">
      <c r="A291" s="1"/>
      <c r="B291" s="250" t="s">
        <v>169</v>
      </c>
      <c r="C291" s="248"/>
      <c r="D291" s="254" t="s">
        <v>990</v>
      </c>
      <c r="E291" s="254"/>
      <c r="F291" s="328"/>
      <c r="G291" s="249" t="s">
        <v>209</v>
      </c>
      <c r="H291" s="249" t="s">
        <v>209</v>
      </c>
      <c r="I291" s="47"/>
      <c r="J291" s="1"/>
      <c r="K291" s="250">
        <v>932</v>
      </c>
      <c r="L291" s="248"/>
      <c r="M291" s="254" t="s">
        <v>1063</v>
      </c>
      <c r="N291" s="254"/>
      <c r="O291" s="328"/>
      <c r="P291" s="249" t="s">
        <v>209</v>
      </c>
      <c r="Q291" s="249" t="s">
        <v>209</v>
      </c>
    </row>
    <row r="292" spans="1:17" s="34" customFormat="1" ht="9" customHeight="1">
      <c r="A292" s="26"/>
      <c r="B292" s="250" t="s">
        <v>170</v>
      </c>
      <c r="C292" s="248"/>
      <c r="D292" s="254" t="s">
        <v>991</v>
      </c>
      <c r="E292" s="254"/>
      <c r="F292" s="328"/>
      <c r="G292" s="246">
        <v>1</v>
      </c>
      <c r="H292" s="246">
        <v>5</v>
      </c>
      <c r="I292" s="45"/>
      <c r="J292" s="1"/>
      <c r="K292" s="250">
        <v>939</v>
      </c>
      <c r="L292" s="248"/>
      <c r="M292" s="254" t="s">
        <v>1064</v>
      </c>
      <c r="N292" s="254"/>
      <c r="O292" s="328"/>
      <c r="P292" s="246">
        <v>1</v>
      </c>
      <c r="Q292" s="246">
        <v>6</v>
      </c>
    </row>
    <row r="293" spans="1:17" s="34" customFormat="1" ht="9" customHeight="1">
      <c r="A293" s="26"/>
      <c r="B293" s="250">
        <v>845</v>
      </c>
      <c r="C293" s="248"/>
      <c r="D293" s="254" t="s">
        <v>992</v>
      </c>
      <c r="E293" s="254"/>
      <c r="F293" s="328"/>
      <c r="G293" s="246">
        <v>1</v>
      </c>
      <c r="H293" s="246">
        <v>10</v>
      </c>
      <c r="I293" s="45"/>
      <c r="J293" s="1"/>
      <c r="K293" s="250"/>
      <c r="L293" s="248"/>
      <c r="M293" s="254"/>
      <c r="N293" s="254"/>
      <c r="O293" s="328"/>
      <c r="P293" s="246"/>
      <c r="Q293" s="246"/>
    </row>
    <row r="294" spans="1:17" s="16" customFormat="1" ht="9" customHeight="1">
      <c r="A294" s="1"/>
      <c r="B294" s="250">
        <v>846</v>
      </c>
      <c r="C294" s="248"/>
      <c r="D294" s="254" t="s">
        <v>993</v>
      </c>
      <c r="E294" s="254"/>
      <c r="F294" s="328"/>
      <c r="G294" s="246">
        <v>62</v>
      </c>
      <c r="H294" s="246">
        <v>1046</v>
      </c>
      <c r="I294" s="47"/>
      <c r="J294" s="1"/>
      <c r="K294" s="250"/>
      <c r="L294" s="248"/>
      <c r="M294" s="254"/>
      <c r="N294" s="254"/>
      <c r="O294" s="328"/>
      <c r="P294" s="249"/>
      <c r="Q294" s="249"/>
    </row>
    <row r="295" spans="1:17" s="16" customFormat="1" ht="9" customHeight="1">
      <c r="A295" s="1"/>
      <c r="B295" s="250" t="s">
        <v>171</v>
      </c>
      <c r="C295" s="248"/>
      <c r="D295" s="254" t="s">
        <v>994</v>
      </c>
      <c r="E295" s="254"/>
      <c r="F295" s="328"/>
      <c r="G295" s="246">
        <v>14</v>
      </c>
      <c r="H295" s="246">
        <v>32</v>
      </c>
      <c r="I295" s="47"/>
      <c r="J295" s="1"/>
      <c r="K295" s="250"/>
      <c r="L295" s="248"/>
      <c r="M295" s="254"/>
      <c r="N295" s="254"/>
      <c r="O295" s="328"/>
      <c r="P295" s="246"/>
      <c r="Q295" s="246"/>
    </row>
    <row r="296" spans="1:17" s="16" customFormat="1" ht="9" customHeight="1">
      <c r="A296" s="1"/>
      <c r="B296" s="250" t="s">
        <v>172</v>
      </c>
      <c r="C296" s="248"/>
      <c r="D296" s="254" t="s">
        <v>995</v>
      </c>
      <c r="E296" s="254"/>
      <c r="F296" s="328"/>
      <c r="G296" s="246">
        <v>33</v>
      </c>
      <c r="H296" s="246">
        <v>877</v>
      </c>
      <c r="I296" s="47"/>
      <c r="J296" s="1"/>
      <c r="K296" s="24"/>
      <c r="L296" s="209"/>
      <c r="M296" s="20"/>
      <c r="N296" s="20"/>
      <c r="O296" s="322"/>
      <c r="P296" s="316"/>
      <c r="Q296" s="15"/>
    </row>
    <row r="297" spans="1:17" s="16" customFormat="1" ht="9" customHeight="1">
      <c r="A297" s="1"/>
      <c r="B297" s="250" t="s">
        <v>996</v>
      </c>
      <c r="C297" s="248"/>
      <c r="D297" s="254" t="s">
        <v>997</v>
      </c>
      <c r="E297" s="254"/>
      <c r="F297" s="328"/>
      <c r="G297" s="246">
        <v>9</v>
      </c>
      <c r="H297" s="246">
        <v>128</v>
      </c>
      <c r="I297" s="47"/>
      <c r="J297" s="1"/>
      <c r="K297" s="24"/>
      <c r="L297" s="209"/>
      <c r="M297" s="589"/>
      <c r="N297" s="527"/>
      <c r="O297" s="324"/>
      <c r="P297" s="316"/>
      <c r="Q297" s="15"/>
    </row>
    <row r="298" spans="1:15" s="16" customFormat="1" ht="9" customHeight="1">
      <c r="A298" s="1"/>
      <c r="B298" s="250" t="s">
        <v>998</v>
      </c>
      <c r="C298" s="248"/>
      <c r="D298" s="254" t="s">
        <v>999</v>
      </c>
      <c r="E298" s="254"/>
      <c r="F298" s="328"/>
      <c r="G298" s="246">
        <v>6</v>
      </c>
      <c r="H298" s="246">
        <v>9</v>
      </c>
      <c r="I298" s="47"/>
      <c r="J298" s="1"/>
      <c r="K298" s="1"/>
      <c r="L298" s="1"/>
      <c r="M298" s="1"/>
      <c r="N298" s="1"/>
      <c r="O298" s="339"/>
    </row>
    <row r="299" spans="1:15" s="16" customFormat="1" ht="9" customHeight="1">
      <c r="A299" s="26" t="s">
        <v>1005</v>
      </c>
      <c r="B299" s="250">
        <v>849</v>
      </c>
      <c r="C299" s="248"/>
      <c r="D299" s="254" t="s">
        <v>1000</v>
      </c>
      <c r="E299" s="254"/>
      <c r="F299" s="328"/>
      <c r="G299" s="246">
        <v>15</v>
      </c>
      <c r="H299" s="246">
        <v>147</v>
      </c>
      <c r="I299" s="47"/>
      <c r="J299" s="1"/>
      <c r="K299" s="1"/>
      <c r="L299" s="1"/>
      <c r="M299" s="1"/>
      <c r="N299" s="1"/>
      <c r="O299" s="339"/>
    </row>
    <row r="300" spans="1:15" s="16" customFormat="1" ht="9" customHeight="1">
      <c r="A300" s="1"/>
      <c r="B300" s="250" t="s">
        <v>1001</v>
      </c>
      <c r="C300" s="248"/>
      <c r="D300" s="254" t="s">
        <v>1002</v>
      </c>
      <c r="E300" s="254"/>
      <c r="F300" s="328"/>
      <c r="G300" s="246">
        <v>6</v>
      </c>
      <c r="H300" s="246">
        <v>56</v>
      </c>
      <c r="I300" s="47"/>
      <c r="J300" s="1"/>
      <c r="K300" s="1"/>
      <c r="L300" s="1"/>
      <c r="M300" s="1"/>
      <c r="N300" s="1"/>
      <c r="O300" s="339"/>
    </row>
    <row r="301" spans="1:15" s="16" customFormat="1" ht="9" customHeight="1">
      <c r="A301" s="1"/>
      <c r="B301" s="250" t="s">
        <v>1003</v>
      </c>
      <c r="C301" s="248"/>
      <c r="D301" s="254" t="s">
        <v>1004</v>
      </c>
      <c r="E301" s="254"/>
      <c r="F301" s="328"/>
      <c r="G301" s="246">
        <v>9</v>
      </c>
      <c r="H301" s="246">
        <v>91</v>
      </c>
      <c r="I301" s="47"/>
      <c r="J301" s="1"/>
      <c r="K301" s="1"/>
      <c r="L301" s="1"/>
      <c r="M301" s="1"/>
      <c r="N301" s="1"/>
      <c r="O301" s="339"/>
    </row>
    <row r="302" spans="1:15" s="16" customFormat="1" ht="9" customHeight="1">
      <c r="A302" s="1"/>
      <c r="B302" s="212"/>
      <c r="C302" s="209"/>
      <c r="D302" s="20"/>
      <c r="E302" s="20"/>
      <c r="F302" s="322"/>
      <c r="G302" s="316"/>
      <c r="H302" s="15"/>
      <c r="I302" s="47"/>
      <c r="J302" s="1"/>
      <c r="K302" s="1"/>
      <c r="L302" s="1"/>
      <c r="M302" s="1"/>
      <c r="N302" s="1"/>
      <c r="O302" s="339"/>
    </row>
    <row r="303" spans="1:15" s="16" customFormat="1" ht="9" customHeight="1">
      <c r="A303" s="26" t="s">
        <v>1006</v>
      </c>
      <c r="B303" s="580" t="s">
        <v>1007</v>
      </c>
      <c r="C303" s="580"/>
      <c r="D303" s="521"/>
      <c r="E303" s="22"/>
      <c r="F303" s="321"/>
      <c r="G303" s="258">
        <f>G305+P231+P232</f>
        <v>25</v>
      </c>
      <c r="H303" s="258">
        <f>H305+Q231+Q232</f>
        <v>467</v>
      </c>
      <c r="I303" s="47"/>
      <c r="J303" s="1"/>
      <c r="K303" s="1"/>
      <c r="L303" s="1"/>
      <c r="M303" s="1"/>
      <c r="N303" s="1"/>
      <c r="O303" s="339"/>
    </row>
    <row r="304" spans="1:15" s="34" customFormat="1" ht="9" customHeight="1">
      <c r="A304" s="26"/>
      <c r="B304" s="580"/>
      <c r="C304" s="580"/>
      <c r="D304" s="588"/>
      <c r="E304" s="22"/>
      <c r="F304" s="321"/>
      <c r="G304" s="206"/>
      <c r="H304" s="206"/>
      <c r="I304" s="45"/>
      <c r="O304" s="340"/>
    </row>
    <row r="305" spans="1:15" s="34" customFormat="1" ht="9" customHeight="1">
      <c r="A305" s="26"/>
      <c r="B305" s="250">
        <v>851</v>
      </c>
      <c r="C305" s="248"/>
      <c r="D305" s="254" t="s">
        <v>1008</v>
      </c>
      <c r="E305" s="254"/>
      <c r="F305" s="328"/>
      <c r="G305" s="246">
        <v>18</v>
      </c>
      <c r="H305" s="246">
        <v>436</v>
      </c>
      <c r="I305" s="45"/>
      <c r="O305" s="340"/>
    </row>
    <row r="306" spans="1:17" s="16" customFormat="1" ht="9" customHeight="1">
      <c r="A306" s="14"/>
      <c r="B306" s="266"/>
      <c r="C306" s="267"/>
      <c r="D306" s="268"/>
      <c r="E306" s="268"/>
      <c r="F306" s="330"/>
      <c r="G306" s="269"/>
      <c r="H306" s="269"/>
      <c r="I306" s="48"/>
      <c r="J306" s="14"/>
      <c r="K306" s="14"/>
      <c r="L306" s="14"/>
      <c r="M306" s="14"/>
      <c r="N306" s="14"/>
      <c r="O306" s="164"/>
      <c r="P306" s="14"/>
      <c r="Q306" s="14"/>
    </row>
  </sheetData>
  <mergeCells count="169">
    <mergeCell ref="B56:D56"/>
    <mergeCell ref="B68:D68"/>
    <mergeCell ref="K222:N222"/>
    <mergeCell ref="M63:N63"/>
    <mergeCell ref="M69:N69"/>
    <mergeCell ref="M70:N70"/>
    <mergeCell ref="K178:M178"/>
    <mergeCell ref="K84:M84"/>
    <mergeCell ref="B158:D158"/>
    <mergeCell ref="B173:E173"/>
    <mergeCell ref="B31:D31"/>
    <mergeCell ref="B33:D33"/>
    <mergeCell ref="B35:D35"/>
    <mergeCell ref="B47:D47"/>
    <mergeCell ref="B19:D19"/>
    <mergeCell ref="B21:D21"/>
    <mergeCell ref="B23:D23"/>
    <mergeCell ref="B25:D25"/>
    <mergeCell ref="B27:D27"/>
    <mergeCell ref="B29:D29"/>
    <mergeCell ref="M5:N5"/>
    <mergeCell ref="M37:N37"/>
    <mergeCell ref="B7:D7"/>
    <mergeCell ref="B11:D11"/>
    <mergeCell ref="B15:D15"/>
    <mergeCell ref="B9:D9"/>
    <mergeCell ref="K8:M8"/>
    <mergeCell ref="B13:D13"/>
    <mergeCell ref="M39:N39"/>
    <mergeCell ref="M48:N48"/>
    <mergeCell ref="K15:N15"/>
    <mergeCell ref="K273:M273"/>
    <mergeCell ref="K234:M234"/>
    <mergeCell ref="K214:M214"/>
    <mergeCell ref="K216:M216"/>
    <mergeCell ref="K218:M218"/>
    <mergeCell ref="K220:M220"/>
    <mergeCell ref="K176:M176"/>
    <mergeCell ref="K198:M198"/>
    <mergeCell ref="K212:M212"/>
    <mergeCell ref="K281:M281"/>
    <mergeCell ref="K288:M288"/>
    <mergeCell ref="K238:M238"/>
    <mergeCell ref="K245:M245"/>
    <mergeCell ref="K256:M256"/>
    <mergeCell ref="K261:M261"/>
    <mergeCell ref="M240:N240"/>
    <mergeCell ref="M269:N269"/>
    <mergeCell ref="K190:M190"/>
    <mergeCell ref="K192:M192"/>
    <mergeCell ref="K194:M194"/>
    <mergeCell ref="K196:M196"/>
    <mergeCell ref="D276:E276"/>
    <mergeCell ref="D286:E286"/>
    <mergeCell ref="D278:E278"/>
    <mergeCell ref="K224:N224"/>
    <mergeCell ref="D249:E249"/>
    <mergeCell ref="B226:D226"/>
    <mergeCell ref="D233:E233"/>
    <mergeCell ref="D240:E240"/>
    <mergeCell ref="B180:D180"/>
    <mergeCell ref="K184:M184"/>
    <mergeCell ref="K186:M186"/>
    <mergeCell ref="K180:N180"/>
    <mergeCell ref="K113:M113"/>
    <mergeCell ref="B255:D255"/>
    <mergeCell ref="B266:D266"/>
    <mergeCell ref="D135:E135"/>
    <mergeCell ref="D144:E144"/>
    <mergeCell ref="D264:E264"/>
    <mergeCell ref="D248:E248"/>
    <mergeCell ref="B227:D227"/>
    <mergeCell ref="B142:D142"/>
    <mergeCell ref="B188:D188"/>
    <mergeCell ref="K135:M135"/>
    <mergeCell ref="K59:M59"/>
    <mergeCell ref="K66:M66"/>
    <mergeCell ref="K127:M127"/>
    <mergeCell ref="K129:M129"/>
    <mergeCell ref="M80:N80"/>
    <mergeCell ref="M82:N82"/>
    <mergeCell ref="M87:N87"/>
    <mergeCell ref="M89:N89"/>
    <mergeCell ref="M109:N109"/>
    <mergeCell ref="K111:M111"/>
    <mergeCell ref="K121:M121"/>
    <mergeCell ref="K133:M133"/>
    <mergeCell ref="B1:D1"/>
    <mergeCell ref="K1:M1"/>
    <mergeCell ref="B3:D3"/>
    <mergeCell ref="B5:D5"/>
    <mergeCell ref="M62:N62"/>
    <mergeCell ref="K95:M95"/>
    <mergeCell ref="K85:M85"/>
    <mergeCell ref="D117:E117"/>
    <mergeCell ref="B121:D121"/>
    <mergeCell ref="B133:D133"/>
    <mergeCell ref="D118:E118"/>
    <mergeCell ref="D130:E130"/>
    <mergeCell ref="M297:N297"/>
    <mergeCell ref="K136:N136"/>
    <mergeCell ref="K144:M144"/>
    <mergeCell ref="M150:N150"/>
    <mergeCell ref="K141:M141"/>
    <mergeCell ref="K143:M143"/>
    <mergeCell ref="K145:M145"/>
    <mergeCell ref="K147:M147"/>
    <mergeCell ref="K174:M174"/>
    <mergeCell ref="K137:M137"/>
    <mergeCell ref="B304:D304"/>
    <mergeCell ref="B207:D207"/>
    <mergeCell ref="B280:D280"/>
    <mergeCell ref="B303:D303"/>
    <mergeCell ref="B208:D208"/>
    <mergeCell ref="D279:E279"/>
    <mergeCell ref="D281:E281"/>
    <mergeCell ref="D219:E219"/>
    <mergeCell ref="B221:D221"/>
    <mergeCell ref="B250:D250"/>
    <mergeCell ref="B17:D17"/>
    <mergeCell ref="B18:D18"/>
    <mergeCell ref="B196:E196"/>
    <mergeCell ref="K233:M233"/>
    <mergeCell ref="B195:D195"/>
    <mergeCell ref="K200:M200"/>
    <mergeCell ref="K204:M204"/>
    <mergeCell ref="K206:M206"/>
    <mergeCell ref="K208:M208"/>
    <mergeCell ref="K210:M210"/>
    <mergeCell ref="K115:M115"/>
    <mergeCell ref="K117:M117"/>
    <mergeCell ref="K157:M157"/>
    <mergeCell ref="K123:M123"/>
    <mergeCell ref="K125:M125"/>
    <mergeCell ref="K149:M149"/>
    <mergeCell ref="K151:M151"/>
    <mergeCell ref="K119:M119"/>
    <mergeCell ref="K139:M139"/>
    <mergeCell ref="K131:M131"/>
    <mergeCell ref="B163:D163"/>
    <mergeCell ref="D170:E170"/>
    <mergeCell ref="K226:M226"/>
    <mergeCell ref="K182:N182"/>
    <mergeCell ref="K188:N188"/>
    <mergeCell ref="D193:E193"/>
    <mergeCell ref="B225:D225"/>
    <mergeCell ref="B200:D200"/>
    <mergeCell ref="K202:M202"/>
    <mergeCell ref="M172:N172"/>
    <mergeCell ref="B91:D91"/>
    <mergeCell ref="B109:D109"/>
    <mergeCell ref="B100:D100"/>
    <mergeCell ref="B194:D194"/>
    <mergeCell ref="B187:D187"/>
    <mergeCell ref="D112:E112"/>
    <mergeCell ref="D113:E113"/>
    <mergeCell ref="B147:D147"/>
    <mergeCell ref="B151:D151"/>
    <mergeCell ref="B157:D157"/>
    <mergeCell ref="B79:D79"/>
    <mergeCell ref="B77:E77"/>
    <mergeCell ref="K24:M24"/>
    <mergeCell ref="K31:M31"/>
    <mergeCell ref="K42:M42"/>
    <mergeCell ref="M55:N55"/>
    <mergeCell ref="K50:M50"/>
    <mergeCell ref="M57:N57"/>
    <mergeCell ref="M52:N52"/>
    <mergeCell ref="M54:N54"/>
  </mergeCells>
  <printOptions/>
  <pageMargins left="0.5905511811023623" right="0.3937007874015748" top="0.984251968503937" bottom="0.7086614173228347" header="0.7086614173228347" footer="0.5118110236220472"/>
  <pageSetup horizontalDpi="400" verticalDpi="400" orientation="portrait" paperSize="9" r:id="rId1"/>
  <headerFooter alignWithMargins="0">
    <oddHeader>&amp;L第３表　産業（小分類，F,J,Q以外中分類）別事業所数および従業者数 [民 営]　－&amp;P－
</oddHeader>
  </headerFooter>
  <rowBreaks count="1" manualBreakCount="1">
    <brk id="23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282"/>
  <sheetViews>
    <sheetView zoomScaleSheetLayoutView="100" workbookViewId="0" topLeftCell="A256">
      <selection activeCell="A283" sqref="A283:IV293"/>
    </sheetView>
  </sheetViews>
  <sheetFormatPr defaultColWidth="9.00390625" defaultRowHeight="12.75"/>
  <cols>
    <col min="1" max="1" width="2.00390625" style="343" customWidth="1"/>
    <col min="2" max="2" width="13.125" style="346" customWidth="1"/>
    <col min="3" max="3" width="1.75390625" style="346" customWidth="1"/>
    <col min="4" max="4" width="10.125" style="344" customWidth="1"/>
    <col min="5" max="11" width="9.75390625" style="344" customWidth="1"/>
    <col min="12" max="19" width="10.125" style="344" customWidth="1"/>
    <col min="20" max="20" width="12.875" style="344" customWidth="1"/>
    <col min="21" max="21" width="1.625" style="344" hidden="1" customWidth="1"/>
    <col min="22" max="22" width="1.25" style="344" customWidth="1"/>
    <col min="23" max="23" width="1.37890625" style="344" customWidth="1"/>
    <col min="24" max="24" width="13.00390625" style="344" customWidth="1"/>
    <col min="25" max="25" width="1.625" style="344" customWidth="1"/>
    <col min="26" max="33" width="8.75390625" style="344" customWidth="1"/>
    <col min="34" max="34" width="8.75390625" style="345" customWidth="1"/>
    <col min="35" max="43" width="9.25390625" style="345" customWidth="1"/>
    <col min="44" max="44" width="11.875" style="345" customWidth="1"/>
    <col min="45" max="16384" width="8.875" style="345" customWidth="1"/>
  </cols>
  <sheetData>
    <row r="1" spans="2:11" ht="16.5" customHeight="1">
      <c r="B1" s="608" t="s">
        <v>1490</v>
      </c>
      <c r="C1" s="609"/>
      <c r="D1" s="609"/>
      <c r="E1" s="609"/>
      <c r="F1" s="609"/>
      <c r="G1" s="609"/>
      <c r="H1" s="609"/>
      <c r="I1" s="609"/>
      <c r="J1" s="609"/>
      <c r="K1" s="609"/>
    </row>
    <row r="2" ht="6" customHeight="1"/>
    <row r="3" spans="1:44" s="352" customFormat="1" ht="24" customHeight="1">
      <c r="A3" s="347"/>
      <c r="B3" s="604" t="s">
        <v>1491</v>
      </c>
      <c r="C3" s="349"/>
      <c r="D3" s="612" t="s">
        <v>1492</v>
      </c>
      <c r="E3" s="601"/>
      <c r="F3" s="601" t="s">
        <v>1493</v>
      </c>
      <c r="G3" s="601"/>
      <c r="H3" s="601" t="s">
        <v>1494</v>
      </c>
      <c r="I3" s="601"/>
      <c r="J3" s="601" t="s">
        <v>1495</v>
      </c>
      <c r="K3" s="601"/>
      <c r="L3" s="601" t="s">
        <v>1496</v>
      </c>
      <c r="M3" s="601"/>
      <c r="N3" s="597" t="s">
        <v>1497</v>
      </c>
      <c r="O3" s="606"/>
      <c r="P3" s="601" t="s">
        <v>1498</v>
      </c>
      <c r="Q3" s="601"/>
      <c r="R3" s="595" t="s">
        <v>1499</v>
      </c>
      <c r="S3" s="616"/>
      <c r="T3" s="613" t="s">
        <v>1500</v>
      </c>
      <c r="U3" s="602" t="s">
        <v>1501</v>
      </c>
      <c r="V3" s="343"/>
      <c r="W3" s="347"/>
      <c r="X3" s="604" t="s">
        <v>1491</v>
      </c>
      <c r="Y3" s="349"/>
      <c r="Z3" s="612" t="s">
        <v>1502</v>
      </c>
      <c r="AA3" s="601"/>
      <c r="AB3" s="601" t="s">
        <v>1503</v>
      </c>
      <c r="AC3" s="601"/>
      <c r="AD3" s="601" t="s">
        <v>1504</v>
      </c>
      <c r="AE3" s="601"/>
      <c r="AF3" s="598" t="s">
        <v>1505</v>
      </c>
      <c r="AG3" s="597"/>
      <c r="AH3" s="350" t="s">
        <v>1506</v>
      </c>
      <c r="AI3" s="351" t="s">
        <v>79</v>
      </c>
      <c r="AJ3" s="595" t="s">
        <v>1507</v>
      </c>
      <c r="AK3" s="596"/>
      <c r="AL3" s="595" t="s">
        <v>1508</v>
      </c>
      <c r="AM3" s="596"/>
      <c r="AN3" s="597" t="s">
        <v>1509</v>
      </c>
      <c r="AO3" s="598"/>
      <c r="AP3" s="597" t="s">
        <v>1510</v>
      </c>
      <c r="AQ3" s="615"/>
      <c r="AR3" s="613" t="s">
        <v>1500</v>
      </c>
    </row>
    <row r="4" spans="1:44" s="352" customFormat="1" ht="24" customHeight="1">
      <c r="A4" s="353"/>
      <c r="B4" s="605"/>
      <c r="C4" s="355"/>
      <c r="D4" s="356" t="s">
        <v>1511</v>
      </c>
      <c r="E4" s="357" t="s">
        <v>1512</v>
      </c>
      <c r="F4" s="357" t="s">
        <v>1511</v>
      </c>
      <c r="G4" s="357" t="s">
        <v>1512</v>
      </c>
      <c r="H4" s="357" t="s">
        <v>1511</v>
      </c>
      <c r="I4" s="357" t="s">
        <v>1512</v>
      </c>
      <c r="J4" s="357" t="s">
        <v>1511</v>
      </c>
      <c r="K4" s="357" t="s">
        <v>1512</v>
      </c>
      <c r="L4" s="357" t="s">
        <v>1511</v>
      </c>
      <c r="M4" s="357" t="s">
        <v>1512</v>
      </c>
      <c r="N4" s="357" t="s">
        <v>1511</v>
      </c>
      <c r="O4" s="356" t="s">
        <v>1512</v>
      </c>
      <c r="P4" s="357" t="s">
        <v>1511</v>
      </c>
      <c r="Q4" s="357" t="s">
        <v>1512</v>
      </c>
      <c r="R4" s="357" t="s">
        <v>1511</v>
      </c>
      <c r="S4" s="358" t="s">
        <v>1512</v>
      </c>
      <c r="T4" s="614"/>
      <c r="U4" s="603"/>
      <c r="V4" s="343"/>
      <c r="W4" s="353"/>
      <c r="X4" s="605"/>
      <c r="Y4" s="355"/>
      <c r="Z4" s="356" t="s">
        <v>1511</v>
      </c>
      <c r="AA4" s="357" t="s">
        <v>1512</v>
      </c>
      <c r="AB4" s="357" t="s">
        <v>1511</v>
      </c>
      <c r="AC4" s="357" t="s">
        <v>1512</v>
      </c>
      <c r="AD4" s="357" t="s">
        <v>1511</v>
      </c>
      <c r="AE4" s="357" t="s">
        <v>1512</v>
      </c>
      <c r="AF4" s="356" t="s">
        <v>1511</v>
      </c>
      <c r="AG4" s="358" t="s">
        <v>1512</v>
      </c>
      <c r="AH4" s="357" t="s">
        <v>1511</v>
      </c>
      <c r="AI4" s="357" t="s">
        <v>1512</v>
      </c>
      <c r="AJ4" s="357" t="s">
        <v>1511</v>
      </c>
      <c r="AK4" s="357" t="s">
        <v>1512</v>
      </c>
      <c r="AL4" s="357" t="s">
        <v>1511</v>
      </c>
      <c r="AM4" s="357" t="s">
        <v>1512</v>
      </c>
      <c r="AN4" s="357" t="s">
        <v>1511</v>
      </c>
      <c r="AO4" s="357" t="s">
        <v>1512</v>
      </c>
      <c r="AP4" s="357" t="s">
        <v>1511</v>
      </c>
      <c r="AQ4" s="358" t="s">
        <v>1512</v>
      </c>
      <c r="AR4" s="614"/>
    </row>
    <row r="5" spans="1:44" s="352" customFormat="1" ht="6" customHeight="1">
      <c r="A5" s="359"/>
      <c r="B5" s="360"/>
      <c r="C5" s="361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3"/>
      <c r="U5" s="343"/>
      <c r="V5" s="343"/>
      <c r="W5" s="359"/>
      <c r="X5" s="360"/>
      <c r="Y5" s="361"/>
      <c r="Z5" s="362"/>
      <c r="AA5" s="362"/>
      <c r="AB5" s="362"/>
      <c r="AC5" s="362"/>
      <c r="AD5" s="362"/>
      <c r="AE5" s="362"/>
      <c r="AF5" s="362"/>
      <c r="AG5" s="362"/>
      <c r="AR5" s="363"/>
    </row>
    <row r="6" spans="1:44" s="370" customFormat="1" ht="18" customHeight="1">
      <c r="A6" s="364"/>
      <c r="B6" s="365" t="s">
        <v>666</v>
      </c>
      <c r="C6" s="366"/>
      <c r="D6" s="367">
        <f aca="true" t="shared" si="0" ref="D6:S6">+D7+D86+D129+D152+D223+D239+D257+D269</f>
        <v>15162</v>
      </c>
      <c r="E6" s="367">
        <f t="shared" si="0"/>
        <v>131904</v>
      </c>
      <c r="F6" s="367">
        <f t="shared" si="0"/>
        <v>22</v>
      </c>
      <c r="G6" s="367">
        <f t="shared" si="0"/>
        <v>295</v>
      </c>
      <c r="H6" s="367">
        <f t="shared" si="0"/>
        <v>8</v>
      </c>
      <c r="I6" s="367">
        <f t="shared" si="0"/>
        <v>58</v>
      </c>
      <c r="J6" s="367">
        <f t="shared" si="0"/>
        <v>1276</v>
      </c>
      <c r="K6" s="367">
        <f t="shared" si="0"/>
        <v>9631</v>
      </c>
      <c r="L6" s="367">
        <f t="shared" si="0"/>
        <v>608</v>
      </c>
      <c r="M6" s="367">
        <f t="shared" si="0"/>
        <v>10433</v>
      </c>
      <c r="N6" s="367">
        <f t="shared" si="0"/>
        <v>19</v>
      </c>
      <c r="O6" s="367">
        <f t="shared" si="0"/>
        <v>694</v>
      </c>
      <c r="P6" s="367">
        <f t="shared" si="0"/>
        <v>116</v>
      </c>
      <c r="Q6" s="367">
        <f t="shared" si="0"/>
        <v>2279</v>
      </c>
      <c r="R6" s="367">
        <f t="shared" si="0"/>
        <v>304</v>
      </c>
      <c r="S6" s="367">
        <f t="shared" si="0"/>
        <v>7772</v>
      </c>
      <c r="T6" s="368" t="s">
        <v>1513</v>
      </c>
      <c r="U6" s="369"/>
      <c r="V6" s="369"/>
      <c r="W6" s="364"/>
      <c r="X6" s="365" t="s">
        <v>666</v>
      </c>
      <c r="Y6" s="366"/>
      <c r="Z6" s="367">
        <f aca="true" t="shared" si="1" ref="Z6:AQ6">+Z7+Z86+Z129+Z152+Z223+Z239+Z257+Z269</f>
        <v>4247</v>
      </c>
      <c r="AA6" s="367">
        <f t="shared" si="1"/>
        <v>28332</v>
      </c>
      <c r="AB6" s="367">
        <f t="shared" si="1"/>
        <v>324</v>
      </c>
      <c r="AC6" s="367">
        <f t="shared" si="1"/>
        <v>3287</v>
      </c>
      <c r="AD6" s="367">
        <f t="shared" si="1"/>
        <v>873</v>
      </c>
      <c r="AE6" s="367">
        <f t="shared" si="1"/>
        <v>1998</v>
      </c>
      <c r="AF6" s="367">
        <f t="shared" si="1"/>
        <v>2692</v>
      </c>
      <c r="AG6" s="367">
        <f t="shared" si="1"/>
        <v>14314</v>
      </c>
      <c r="AH6" s="367">
        <f t="shared" si="1"/>
        <v>874</v>
      </c>
      <c r="AI6" s="367">
        <f t="shared" si="1"/>
        <v>16421</v>
      </c>
      <c r="AJ6" s="367">
        <f t="shared" si="1"/>
        <v>555</v>
      </c>
      <c r="AK6" s="367">
        <f t="shared" si="1"/>
        <v>6011</v>
      </c>
      <c r="AL6" s="367">
        <f t="shared" si="1"/>
        <v>152</v>
      </c>
      <c r="AM6" s="367">
        <f t="shared" si="1"/>
        <v>1651</v>
      </c>
      <c r="AN6" s="367">
        <f t="shared" si="1"/>
        <v>3000</v>
      </c>
      <c r="AO6" s="367">
        <f t="shared" si="1"/>
        <v>23001</v>
      </c>
      <c r="AP6" s="367">
        <f t="shared" si="1"/>
        <v>92</v>
      </c>
      <c r="AQ6" s="367">
        <f t="shared" si="1"/>
        <v>5727</v>
      </c>
      <c r="AR6" s="368" t="s">
        <v>1513</v>
      </c>
    </row>
    <row r="7" spans="1:44" s="370" customFormat="1" ht="17.25" customHeight="1">
      <c r="A7" s="610" t="s">
        <v>1514</v>
      </c>
      <c r="B7" s="611"/>
      <c r="C7" s="372"/>
      <c r="D7" s="367">
        <f aca="true" t="shared" si="2" ref="D7:S7">SUM(D8:D78)</f>
        <v>7915</v>
      </c>
      <c r="E7" s="367">
        <f t="shared" si="2"/>
        <v>67479</v>
      </c>
      <c r="F7" s="367">
        <f t="shared" si="2"/>
        <v>5</v>
      </c>
      <c r="G7" s="367">
        <f t="shared" si="2"/>
        <v>119</v>
      </c>
      <c r="H7" s="367">
        <f t="shared" si="2"/>
        <v>2</v>
      </c>
      <c r="I7" s="367">
        <f t="shared" si="2"/>
        <v>5</v>
      </c>
      <c r="J7" s="367">
        <f t="shared" si="2"/>
        <v>357</v>
      </c>
      <c r="K7" s="367">
        <f t="shared" si="2"/>
        <v>3034</v>
      </c>
      <c r="L7" s="367">
        <f t="shared" si="2"/>
        <v>348</v>
      </c>
      <c r="M7" s="367">
        <f t="shared" si="2"/>
        <v>5453</v>
      </c>
      <c r="N7" s="367">
        <f t="shared" si="2"/>
        <v>9</v>
      </c>
      <c r="O7" s="367">
        <f t="shared" si="2"/>
        <v>524</v>
      </c>
      <c r="P7" s="367">
        <f t="shared" si="2"/>
        <v>81</v>
      </c>
      <c r="Q7" s="367">
        <f t="shared" si="2"/>
        <v>1976</v>
      </c>
      <c r="R7" s="367">
        <f t="shared" si="2"/>
        <v>127</v>
      </c>
      <c r="S7" s="367">
        <f t="shared" si="2"/>
        <v>3173</v>
      </c>
      <c r="T7" s="368" t="s">
        <v>1515</v>
      </c>
      <c r="U7" s="369"/>
      <c r="V7" s="369"/>
      <c r="W7" s="610" t="s">
        <v>1514</v>
      </c>
      <c r="X7" s="611"/>
      <c r="Y7" s="372"/>
      <c r="Z7" s="367">
        <f aca="true" t="shared" si="3" ref="Z7:AQ7">SUM(Z8:Z78)</f>
        <v>2259</v>
      </c>
      <c r="AA7" s="367">
        <f t="shared" si="3"/>
        <v>13004</v>
      </c>
      <c r="AB7" s="367">
        <f t="shared" si="3"/>
        <v>192</v>
      </c>
      <c r="AC7" s="367">
        <f t="shared" si="3"/>
        <v>2486</v>
      </c>
      <c r="AD7" s="367">
        <f t="shared" si="3"/>
        <v>416</v>
      </c>
      <c r="AE7" s="367">
        <f t="shared" si="3"/>
        <v>1026</v>
      </c>
      <c r="AF7" s="367">
        <f t="shared" si="3"/>
        <v>1871</v>
      </c>
      <c r="AG7" s="367">
        <f t="shared" si="3"/>
        <v>8866</v>
      </c>
      <c r="AH7" s="367">
        <f t="shared" si="3"/>
        <v>391</v>
      </c>
      <c r="AI7" s="367">
        <f t="shared" si="3"/>
        <v>8502</v>
      </c>
      <c r="AJ7" s="367">
        <f t="shared" si="3"/>
        <v>232</v>
      </c>
      <c r="AK7" s="367">
        <f t="shared" si="3"/>
        <v>2341</v>
      </c>
      <c r="AL7" s="367">
        <f t="shared" si="3"/>
        <v>67</v>
      </c>
      <c r="AM7" s="367">
        <f t="shared" si="3"/>
        <v>525</v>
      </c>
      <c r="AN7" s="367">
        <f t="shared" si="3"/>
        <v>1516</v>
      </c>
      <c r="AO7" s="367">
        <f t="shared" si="3"/>
        <v>12890</v>
      </c>
      <c r="AP7" s="367">
        <f t="shared" si="3"/>
        <v>42</v>
      </c>
      <c r="AQ7" s="367">
        <f t="shared" si="3"/>
        <v>3555</v>
      </c>
      <c r="AR7" s="368" t="s">
        <v>1515</v>
      </c>
    </row>
    <row r="8" spans="2:44" ht="10.5" customHeight="1">
      <c r="B8" s="312" t="s">
        <v>1516</v>
      </c>
      <c r="C8" s="373"/>
      <c r="D8" s="374">
        <f aca="true" t="shared" si="4" ref="D8:E12">SUM(F8:F8,H8:H8,J8:J8,L8:L8,N8:N8,P8:P8,R8:R8,Z8:Z8,AB8:AB8,AD8:AD8,AF8:AF8,AH8,AJ8,AL8,AN8,AP8)</f>
        <v>50</v>
      </c>
      <c r="E8" s="374">
        <f t="shared" si="4"/>
        <v>444</v>
      </c>
      <c r="F8" s="375" t="s">
        <v>209</v>
      </c>
      <c r="G8" s="375" t="s">
        <v>209</v>
      </c>
      <c r="H8" s="375" t="s">
        <v>209</v>
      </c>
      <c r="I8" s="375" t="s">
        <v>209</v>
      </c>
      <c r="J8" s="376">
        <v>2</v>
      </c>
      <c r="K8" s="376">
        <v>22</v>
      </c>
      <c r="L8" s="376">
        <v>23</v>
      </c>
      <c r="M8" s="376">
        <v>338</v>
      </c>
      <c r="N8" s="375" t="s">
        <v>209</v>
      </c>
      <c r="O8" s="375" t="s">
        <v>209</v>
      </c>
      <c r="P8" s="375" t="s">
        <v>209</v>
      </c>
      <c r="Q8" s="375" t="s">
        <v>209</v>
      </c>
      <c r="R8" s="376">
        <v>1</v>
      </c>
      <c r="S8" s="376">
        <v>9</v>
      </c>
      <c r="T8" s="377" t="s">
        <v>1516</v>
      </c>
      <c r="U8" s="76">
        <v>1</v>
      </c>
      <c r="V8" s="76"/>
      <c r="W8" s="343"/>
      <c r="X8" s="312" t="s">
        <v>1516</v>
      </c>
      <c r="Y8" s="373"/>
      <c r="Z8" s="376">
        <v>13</v>
      </c>
      <c r="AA8" s="376">
        <v>37</v>
      </c>
      <c r="AB8" s="375" t="s">
        <v>209</v>
      </c>
      <c r="AC8" s="375" t="s">
        <v>209</v>
      </c>
      <c r="AD8" s="376">
        <v>1</v>
      </c>
      <c r="AE8" s="376">
        <v>1</v>
      </c>
      <c r="AF8" s="376">
        <v>4</v>
      </c>
      <c r="AG8" s="376">
        <v>16</v>
      </c>
      <c r="AH8" s="376">
        <v>1</v>
      </c>
      <c r="AI8" s="376">
        <v>4</v>
      </c>
      <c r="AJ8" s="375" t="s">
        <v>209</v>
      </c>
      <c r="AK8" s="375" t="s">
        <v>209</v>
      </c>
      <c r="AL8" s="375" t="s">
        <v>209</v>
      </c>
      <c r="AM8" s="375" t="s">
        <v>209</v>
      </c>
      <c r="AN8" s="376">
        <v>5</v>
      </c>
      <c r="AO8" s="376">
        <v>17</v>
      </c>
      <c r="AP8" s="375" t="s">
        <v>209</v>
      </c>
      <c r="AQ8" s="375" t="s">
        <v>209</v>
      </c>
      <c r="AR8" s="377" t="s">
        <v>1516</v>
      </c>
    </row>
    <row r="9" spans="2:44" ht="10.5" customHeight="1">
      <c r="B9" s="312" t="s">
        <v>1517</v>
      </c>
      <c r="C9" s="373"/>
      <c r="D9" s="374">
        <f t="shared" si="4"/>
        <v>35</v>
      </c>
      <c r="E9" s="374">
        <f t="shared" si="4"/>
        <v>179</v>
      </c>
      <c r="F9" s="375" t="s">
        <v>209</v>
      </c>
      <c r="G9" s="375" t="s">
        <v>209</v>
      </c>
      <c r="H9" s="375" t="s">
        <v>209</v>
      </c>
      <c r="I9" s="375" t="s">
        <v>209</v>
      </c>
      <c r="J9" s="376">
        <v>2</v>
      </c>
      <c r="K9" s="376">
        <v>3</v>
      </c>
      <c r="L9" s="376">
        <v>2</v>
      </c>
      <c r="M9" s="376">
        <v>4</v>
      </c>
      <c r="N9" s="375" t="s">
        <v>209</v>
      </c>
      <c r="O9" s="375" t="s">
        <v>209</v>
      </c>
      <c r="P9" s="375" t="s">
        <v>209</v>
      </c>
      <c r="Q9" s="375" t="s">
        <v>209</v>
      </c>
      <c r="R9" s="375" t="s">
        <v>209</v>
      </c>
      <c r="S9" s="375" t="s">
        <v>209</v>
      </c>
      <c r="T9" s="377" t="s">
        <v>1517</v>
      </c>
      <c r="U9" s="76">
        <v>1</v>
      </c>
      <c r="V9" s="76"/>
      <c r="W9" s="343"/>
      <c r="X9" s="312" t="s">
        <v>1517</v>
      </c>
      <c r="Y9" s="373"/>
      <c r="Z9" s="376">
        <v>10</v>
      </c>
      <c r="AA9" s="376">
        <v>24</v>
      </c>
      <c r="AB9" s="375" t="s">
        <v>209</v>
      </c>
      <c r="AC9" s="375" t="s">
        <v>209</v>
      </c>
      <c r="AD9" s="376">
        <v>4</v>
      </c>
      <c r="AE9" s="376">
        <v>10</v>
      </c>
      <c r="AF9" s="376">
        <v>3</v>
      </c>
      <c r="AG9" s="376">
        <v>6</v>
      </c>
      <c r="AH9" s="376">
        <v>1</v>
      </c>
      <c r="AI9" s="376">
        <v>16</v>
      </c>
      <c r="AJ9" s="376">
        <v>2</v>
      </c>
      <c r="AK9" s="376">
        <v>2</v>
      </c>
      <c r="AL9" s="375" t="s">
        <v>209</v>
      </c>
      <c r="AM9" s="375" t="s">
        <v>209</v>
      </c>
      <c r="AN9" s="376">
        <v>11</v>
      </c>
      <c r="AO9" s="376">
        <v>114</v>
      </c>
      <c r="AP9" s="375" t="s">
        <v>209</v>
      </c>
      <c r="AQ9" s="375" t="s">
        <v>209</v>
      </c>
      <c r="AR9" s="377" t="s">
        <v>1517</v>
      </c>
    </row>
    <row r="10" spans="2:44" ht="10.5" customHeight="1">
      <c r="B10" s="312" t="s">
        <v>1518</v>
      </c>
      <c r="C10" s="373"/>
      <c r="D10" s="374">
        <f t="shared" si="4"/>
        <v>32</v>
      </c>
      <c r="E10" s="374">
        <f t="shared" si="4"/>
        <v>141</v>
      </c>
      <c r="F10" s="376">
        <v>1</v>
      </c>
      <c r="G10" s="376">
        <v>2</v>
      </c>
      <c r="H10" s="375" t="s">
        <v>209</v>
      </c>
      <c r="I10" s="375" t="s">
        <v>209</v>
      </c>
      <c r="J10" s="376">
        <v>2</v>
      </c>
      <c r="K10" s="376">
        <v>11</v>
      </c>
      <c r="L10" s="375" t="s">
        <v>209</v>
      </c>
      <c r="M10" s="375" t="s">
        <v>209</v>
      </c>
      <c r="N10" s="375" t="s">
        <v>209</v>
      </c>
      <c r="O10" s="375" t="s">
        <v>209</v>
      </c>
      <c r="P10" s="375" t="s">
        <v>209</v>
      </c>
      <c r="Q10" s="375" t="s">
        <v>209</v>
      </c>
      <c r="R10" s="376">
        <v>1</v>
      </c>
      <c r="S10" s="376">
        <v>2</v>
      </c>
      <c r="T10" s="377" t="s">
        <v>1518</v>
      </c>
      <c r="U10" s="76">
        <v>1</v>
      </c>
      <c r="V10" s="76"/>
      <c r="W10" s="343"/>
      <c r="X10" s="312" t="s">
        <v>1518</v>
      </c>
      <c r="Y10" s="373"/>
      <c r="Z10" s="376">
        <v>11</v>
      </c>
      <c r="AA10" s="376">
        <v>36</v>
      </c>
      <c r="AB10" s="376">
        <v>1</v>
      </c>
      <c r="AC10" s="376">
        <v>2</v>
      </c>
      <c r="AD10" s="375" t="s">
        <v>209</v>
      </c>
      <c r="AE10" s="375" t="s">
        <v>209</v>
      </c>
      <c r="AF10" s="376">
        <v>3</v>
      </c>
      <c r="AG10" s="376">
        <v>8</v>
      </c>
      <c r="AH10" s="376">
        <v>1</v>
      </c>
      <c r="AI10" s="376">
        <v>3</v>
      </c>
      <c r="AJ10" s="376">
        <v>4</v>
      </c>
      <c r="AK10" s="376">
        <v>46</v>
      </c>
      <c r="AL10" s="375" t="s">
        <v>209</v>
      </c>
      <c r="AM10" s="375" t="s">
        <v>209</v>
      </c>
      <c r="AN10" s="376">
        <v>7</v>
      </c>
      <c r="AO10" s="376">
        <v>19</v>
      </c>
      <c r="AP10" s="376">
        <v>1</v>
      </c>
      <c r="AQ10" s="376">
        <v>12</v>
      </c>
      <c r="AR10" s="377" t="s">
        <v>1518</v>
      </c>
    </row>
    <row r="11" spans="2:44" ht="10.5" customHeight="1">
      <c r="B11" s="312" t="s">
        <v>1519</v>
      </c>
      <c r="C11" s="373"/>
      <c r="D11" s="374">
        <f t="shared" si="4"/>
        <v>159</v>
      </c>
      <c r="E11" s="374">
        <f t="shared" si="4"/>
        <v>1785</v>
      </c>
      <c r="F11" s="375" t="s">
        <v>209</v>
      </c>
      <c r="G11" s="375" t="s">
        <v>209</v>
      </c>
      <c r="H11" s="375" t="s">
        <v>209</v>
      </c>
      <c r="I11" s="375" t="s">
        <v>209</v>
      </c>
      <c r="J11" s="376">
        <v>13</v>
      </c>
      <c r="K11" s="376">
        <v>177</v>
      </c>
      <c r="L11" s="376">
        <v>25</v>
      </c>
      <c r="M11" s="376">
        <v>877</v>
      </c>
      <c r="N11" s="375" t="s">
        <v>209</v>
      </c>
      <c r="O11" s="375" t="s">
        <v>209</v>
      </c>
      <c r="P11" s="376">
        <v>1</v>
      </c>
      <c r="Q11" s="376">
        <v>7</v>
      </c>
      <c r="R11" s="376">
        <v>5</v>
      </c>
      <c r="S11" s="376">
        <v>34</v>
      </c>
      <c r="T11" s="377" t="s">
        <v>1519</v>
      </c>
      <c r="U11" s="76">
        <v>1</v>
      </c>
      <c r="V11" s="76"/>
      <c r="W11" s="343"/>
      <c r="X11" s="312" t="s">
        <v>1519</v>
      </c>
      <c r="Y11" s="373"/>
      <c r="Z11" s="376">
        <v>53</v>
      </c>
      <c r="AA11" s="376">
        <v>219</v>
      </c>
      <c r="AB11" s="376">
        <v>1</v>
      </c>
      <c r="AC11" s="376">
        <v>7</v>
      </c>
      <c r="AD11" s="376">
        <v>6</v>
      </c>
      <c r="AE11" s="376">
        <v>28</v>
      </c>
      <c r="AF11" s="376">
        <v>18</v>
      </c>
      <c r="AG11" s="376">
        <v>38</v>
      </c>
      <c r="AH11" s="376">
        <v>5</v>
      </c>
      <c r="AI11" s="376">
        <v>18</v>
      </c>
      <c r="AJ11" s="375" t="s">
        <v>209</v>
      </c>
      <c r="AK11" s="375" t="s">
        <v>209</v>
      </c>
      <c r="AL11" s="376">
        <v>3</v>
      </c>
      <c r="AM11" s="376">
        <v>7</v>
      </c>
      <c r="AN11" s="376">
        <v>29</v>
      </c>
      <c r="AO11" s="376">
        <v>373</v>
      </c>
      <c r="AP11" s="375" t="s">
        <v>209</v>
      </c>
      <c r="AQ11" s="375" t="s">
        <v>209</v>
      </c>
      <c r="AR11" s="377" t="s">
        <v>1519</v>
      </c>
    </row>
    <row r="12" spans="2:44" ht="10.5" customHeight="1">
      <c r="B12" s="312" t="s">
        <v>1520</v>
      </c>
      <c r="C12" s="373"/>
      <c r="D12" s="374">
        <f t="shared" si="4"/>
        <v>64</v>
      </c>
      <c r="E12" s="374">
        <f t="shared" si="4"/>
        <v>908</v>
      </c>
      <c r="F12" s="375" t="s">
        <v>209</v>
      </c>
      <c r="G12" s="375" t="s">
        <v>209</v>
      </c>
      <c r="H12" s="375" t="s">
        <v>209</v>
      </c>
      <c r="I12" s="375" t="s">
        <v>209</v>
      </c>
      <c r="J12" s="376">
        <v>1</v>
      </c>
      <c r="K12" s="376">
        <v>44</v>
      </c>
      <c r="L12" s="376">
        <v>4</v>
      </c>
      <c r="M12" s="376">
        <v>36</v>
      </c>
      <c r="N12" s="375" t="s">
        <v>209</v>
      </c>
      <c r="O12" s="375" t="s">
        <v>209</v>
      </c>
      <c r="P12" s="376">
        <v>1</v>
      </c>
      <c r="Q12" s="376">
        <v>18</v>
      </c>
      <c r="R12" s="376">
        <v>1</v>
      </c>
      <c r="S12" s="376">
        <v>9</v>
      </c>
      <c r="T12" s="377" t="s">
        <v>1520</v>
      </c>
      <c r="U12" s="76">
        <v>1</v>
      </c>
      <c r="V12" s="76"/>
      <c r="W12" s="343"/>
      <c r="X12" s="312" t="s">
        <v>1520</v>
      </c>
      <c r="Y12" s="373"/>
      <c r="Z12" s="376">
        <v>23</v>
      </c>
      <c r="AA12" s="376">
        <v>228</v>
      </c>
      <c r="AB12" s="375" t="s">
        <v>209</v>
      </c>
      <c r="AC12" s="375" t="s">
        <v>209</v>
      </c>
      <c r="AD12" s="376">
        <v>1</v>
      </c>
      <c r="AE12" s="376">
        <v>10</v>
      </c>
      <c r="AF12" s="376">
        <v>12</v>
      </c>
      <c r="AG12" s="376">
        <v>26</v>
      </c>
      <c r="AH12" s="376">
        <v>6</v>
      </c>
      <c r="AI12" s="376">
        <v>26</v>
      </c>
      <c r="AJ12" s="376">
        <v>3</v>
      </c>
      <c r="AK12" s="376">
        <v>4</v>
      </c>
      <c r="AL12" s="376">
        <v>1</v>
      </c>
      <c r="AM12" s="376">
        <v>7</v>
      </c>
      <c r="AN12" s="376">
        <v>10</v>
      </c>
      <c r="AO12" s="376">
        <v>105</v>
      </c>
      <c r="AP12" s="376">
        <v>1</v>
      </c>
      <c r="AQ12" s="376">
        <v>395</v>
      </c>
      <c r="AR12" s="377" t="s">
        <v>1520</v>
      </c>
    </row>
    <row r="13" spans="2:44" ht="4.5" customHeight="1">
      <c r="B13" s="312"/>
      <c r="C13" s="373"/>
      <c r="D13" s="374"/>
      <c r="E13" s="374" t="s">
        <v>1128</v>
      </c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7"/>
      <c r="U13" s="76"/>
      <c r="V13" s="76"/>
      <c r="W13" s="343"/>
      <c r="X13" s="312"/>
      <c r="Y13" s="373"/>
      <c r="Z13" s="378"/>
      <c r="AA13" s="378"/>
      <c r="AB13" s="378"/>
      <c r="AC13" s="378"/>
      <c r="AD13" s="378"/>
      <c r="AE13" s="378"/>
      <c r="AF13" s="376"/>
      <c r="AG13" s="376"/>
      <c r="AH13" s="376"/>
      <c r="AI13" s="376"/>
      <c r="AJ13" s="376"/>
      <c r="AK13" s="376"/>
      <c r="AL13" s="375"/>
      <c r="AM13" s="375"/>
      <c r="AN13" s="376"/>
      <c r="AO13" s="376"/>
      <c r="AP13" s="376"/>
      <c r="AQ13" s="376"/>
      <c r="AR13" s="377"/>
    </row>
    <row r="14" spans="2:44" ht="10.5" customHeight="1">
      <c r="B14" s="312" t="s">
        <v>1521</v>
      </c>
      <c r="C14" s="373"/>
      <c r="D14" s="374">
        <f aca="true" t="shared" si="5" ref="D14:E18">SUM(F14:F14,H14:H14,J14:J14,L14:L14,N14:N14,P14:P14,R14:R14,Z14:Z14,AB14:AB14,AD14:AD14,AF14:AF14,AH14,AJ14,AL14,AN14,AP14)</f>
        <v>247</v>
      </c>
      <c r="E14" s="374">
        <f t="shared" si="5"/>
        <v>2575</v>
      </c>
      <c r="F14" s="376">
        <v>1</v>
      </c>
      <c r="G14" s="376">
        <v>31</v>
      </c>
      <c r="H14" s="375" t="s">
        <v>209</v>
      </c>
      <c r="I14" s="375" t="s">
        <v>209</v>
      </c>
      <c r="J14" s="376">
        <v>5</v>
      </c>
      <c r="K14" s="376">
        <v>24</v>
      </c>
      <c r="L14" s="376">
        <v>7</v>
      </c>
      <c r="M14" s="376">
        <v>34</v>
      </c>
      <c r="N14" s="376">
        <v>1</v>
      </c>
      <c r="O14" s="376">
        <v>196</v>
      </c>
      <c r="P14" s="376">
        <v>5</v>
      </c>
      <c r="Q14" s="376">
        <v>376</v>
      </c>
      <c r="R14" s="376">
        <v>3</v>
      </c>
      <c r="S14" s="376">
        <v>22</v>
      </c>
      <c r="T14" s="377" t="s">
        <v>1521</v>
      </c>
      <c r="U14" s="76">
        <v>1</v>
      </c>
      <c r="V14" s="76"/>
      <c r="W14" s="343"/>
      <c r="X14" s="312" t="s">
        <v>1521</v>
      </c>
      <c r="Y14" s="373"/>
      <c r="Z14" s="376">
        <v>114</v>
      </c>
      <c r="AA14" s="376">
        <v>581</v>
      </c>
      <c r="AB14" s="376">
        <v>5</v>
      </c>
      <c r="AC14" s="376">
        <v>67</v>
      </c>
      <c r="AD14" s="376">
        <v>9</v>
      </c>
      <c r="AE14" s="376">
        <v>32</v>
      </c>
      <c r="AF14" s="376">
        <v>50</v>
      </c>
      <c r="AG14" s="376">
        <v>423</v>
      </c>
      <c r="AH14" s="376">
        <v>4</v>
      </c>
      <c r="AI14" s="376">
        <v>107</v>
      </c>
      <c r="AJ14" s="376">
        <v>14</v>
      </c>
      <c r="AK14" s="376">
        <v>27</v>
      </c>
      <c r="AL14" s="376">
        <v>1</v>
      </c>
      <c r="AM14" s="376">
        <v>1</v>
      </c>
      <c r="AN14" s="376">
        <v>28</v>
      </c>
      <c r="AO14" s="376">
        <v>654</v>
      </c>
      <c r="AP14" s="375" t="s">
        <v>209</v>
      </c>
      <c r="AQ14" s="375" t="s">
        <v>209</v>
      </c>
      <c r="AR14" s="377" t="s">
        <v>1521</v>
      </c>
    </row>
    <row r="15" spans="2:44" ht="10.5" customHeight="1">
      <c r="B15" s="312" t="s">
        <v>1522</v>
      </c>
      <c r="C15" s="373"/>
      <c r="D15" s="374">
        <f t="shared" si="5"/>
        <v>100</v>
      </c>
      <c r="E15" s="374">
        <f t="shared" si="5"/>
        <v>707</v>
      </c>
      <c r="F15" s="375" t="s">
        <v>209</v>
      </c>
      <c r="G15" s="375" t="s">
        <v>209</v>
      </c>
      <c r="H15" s="375" t="s">
        <v>209</v>
      </c>
      <c r="I15" s="375" t="s">
        <v>209</v>
      </c>
      <c r="J15" s="375" t="s">
        <v>209</v>
      </c>
      <c r="K15" s="375" t="s">
        <v>209</v>
      </c>
      <c r="L15" s="376">
        <v>1</v>
      </c>
      <c r="M15" s="376">
        <v>2</v>
      </c>
      <c r="N15" s="376">
        <v>1</v>
      </c>
      <c r="O15" s="375" t="s">
        <v>209</v>
      </c>
      <c r="P15" s="376">
        <v>1</v>
      </c>
      <c r="Q15" s="376">
        <v>21</v>
      </c>
      <c r="R15" s="376">
        <v>3</v>
      </c>
      <c r="S15" s="376">
        <v>58</v>
      </c>
      <c r="T15" s="377" t="s">
        <v>1522</v>
      </c>
      <c r="U15" s="76">
        <v>1</v>
      </c>
      <c r="V15" s="76"/>
      <c r="W15" s="343"/>
      <c r="X15" s="312" t="s">
        <v>1522</v>
      </c>
      <c r="Y15" s="373"/>
      <c r="Z15" s="376">
        <v>26</v>
      </c>
      <c r="AA15" s="376">
        <v>108</v>
      </c>
      <c r="AB15" s="375" t="s">
        <v>209</v>
      </c>
      <c r="AC15" s="375" t="s">
        <v>209</v>
      </c>
      <c r="AD15" s="376">
        <v>2</v>
      </c>
      <c r="AE15" s="376">
        <v>2</v>
      </c>
      <c r="AF15" s="376">
        <v>31</v>
      </c>
      <c r="AG15" s="376">
        <v>81</v>
      </c>
      <c r="AH15" s="376">
        <v>4</v>
      </c>
      <c r="AI15" s="376">
        <v>246</v>
      </c>
      <c r="AJ15" s="376">
        <v>9</v>
      </c>
      <c r="AK15" s="376">
        <v>82</v>
      </c>
      <c r="AL15" s="376">
        <v>1</v>
      </c>
      <c r="AM15" s="376">
        <v>6</v>
      </c>
      <c r="AN15" s="376">
        <v>21</v>
      </c>
      <c r="AO15" s="376">
        <v>101</v>
      </c>
      <c r="AP15" s="375" t="s">
        <v>209</v>
      </c>
      <c r="AQ15" s="375" t="s">
        <v>209</v>
      </c>
      <c r="AR15" s="377" t="s">
        <v>1522</v>
      </c>
    </row>
    <row r="16" spans="2:44" ht="10.5" customHeight="1">
      <c r="B16" s="312" t="s">
        <v>1523</v>
      </c>
      <c r="C16" s="373"/>
      <c r="D16" s="374">
        <f t="shared" si="5"/>
        <v>70</v>
      </c>
      <c r="E16" s="374">
        <f t="shared" si="5"/>
        <v>308</v>
      </c>
      <c r="F16" s="375" t="s">
        <v>209</v>
      </c>
      <c r="G16" s="375" t="s">
        <v>209</v>
      </c>
      <c r="H16" s="375" t="s">
        <v>209</v>
      </c>
      <c r="I16" s="375" t="s">
        <v>209</v>
      </c>
      <c r="J16" s="376">
        <v>7</v>
      </c>
      <c r="K16" s="376">
        <v>29</v>
      </c>
      <c r="L16" s="376">
        <v>2</v>
      </c>
      <c r="M16" s="376">
        <v>3</v>
      </c>
      <c r="N16" s="375" t="s">
        <v>209</v>
      </c>
      <c r="O16" s="375" t="s">
        <v>209</v>
      </c>
      <c r="P16" s="376">
        <v>4</v>
      </c>
      <c r="Q16" s="376">
        <v>16</v>
      </c>
      <c r="R16" s="375" t="s">
        <v>209</v>
      </c>
      <c r="S16" s="375" t="s">
        <v>209</v>
      </c>
      <c r="T16" s="377" t="s">
        <v>1523</v>
      </c>
      <c r="U16" s="76">
        <v>1</v>
      </c>
      <c r="V16" s="76"/>
      <c r="W16" s="343"/>
      <c r="X16" s="312" t="s">
        <v>1523</v>
      </c>
      <c r="Y16" s="373"/>
      <c r="Z16" s="376">
        <v>10</v>
      </c>
      <c r="AA16" s="376">
        <v>26</v>
      </c>
      <c r="AB16" s="375" t="s">
        <v>209</v>
      </c>
      <c r="AC16" s="375" t="s">
        <v>209</v>
      </c>
      <c r="AD16" s="376">
        <v>7</v>
      </c>
      <c r="AE16" s="376">
        <v>10</v>
      </c>
      <c r="AF16" s="376">
        <v>10</v>
      </c>
      <c r="AG16" s="376">
        <v>54</v>
      </c>
      <c r="AH16" s="376">
        <v>5</v>
      </c>
      <c r="AI16" s="376">
        <v>28</v>
      </c>
      <c r="AJ16" s="376">
        <v>6</v>
      </c>
      <c r="AK16" s="376">
        <v>63</v>
      </c>
      <c r="AL16" s="376">
        <v>1</v>
      </c>
      <c r="AM16" s="376">
        <v>3</v>
      </c>
      <c r="AN16" s="376">
        <v>17</v>
      </c>
      <c r="AO16" s="376">
        <v>64</v>
      </c>
      <c r="AP16" s="376">
        <v>1</v>
      </c>
      <c r="AQ16" s="376">
        <v>12</v>
      </c>
      <c r="AR16" s="377" t="s">
        <v>1523</v>
      </c>
    </row>
    <row r="17" spans="2:44" ht="10.5" customHeight="1">
      <c r="B17" s="312" t="s">
        <v>1524</v>
      </c>
      <c r="C17" s="373"/>
      <c r="D17" s="374">
        <f t="shared" si="5"/>
        <v>63</v>
      </c>
      <c r="E17" s="374">
        <f t="shared" si="5"/>
        <v>248</v>
      </c>
      <c r="F17" s="375" t="s">
        <v>209</v>
      </c>
      <c r="G17" s="375" t="s">
        <v>209</v>
      </c>
      <c r="H17" s="375" t="s">
        <v>209</v>
      </c>
      <c r="I17" s="375" t="s">
        <v>209</v>
      </c>
      <c r="J17" s="375" t="s">
        <v>209</v>
      </c>
      <c r="K17" s="375" t="s">
        <v>209</v>
      </c>
      <c r="L17" s="376">
        <v>1</v>
      </c>
      <c r="M17" s="376">
        <v>2</v>
      </c>
      <c r="N17" s="375" t="s">
        <v>209</v>
      </c>
      <c r="O17" s="375" t="s">
        <v>209</v>
      </c>
      <c r="P17" s="375" t="s">
        <v>209</v>
      </c>
      <c r="Q17" s="375" t="s">
        <v>209</v>
      </c>
      <c r="R17" s="375" t="s">
        <v>209</v>
      </c>
      <c r="S17" s="375" t="s">
        <v>209</v>
      </c>
      <c r="T17" s="377" t="s">
        <v>1524</v>
      </c>
      <c r="U17" s="76">
        <v>1</v>
      </c>
      <c r="V17" s="76"/>
      <c r="W17" s="343"/>
      <c r="X17" s="312" t="s">
        <v>1524</v>
      </c>
      <c r="Y17" s="373"/>
      <c r="Z17" s="376">
        <v>23</v>
      </c>
      <c r="AA17" s="376">
        <v>75</v>
      </c>
      <c r="AB17" s="375" t="s">
        <v>209</v>
      </c>
      <c r="AC17" s="375" t="s">
        <v>209</v>
      </c>
      <c r="AD17" s="375" t="s">
        <v>209</v>
      </c>
      <c r="AE17" s="375" t="s">
        <v>209</v>
      </c>
      <c r="AF17" s="376">
        <v>9</v>
      </c>
      <c r="AG17" s="376">
        <v>32</v>
      </c>
      <c r="AH17" s="376">
        <v>11</v>
      </c>
      <c r="AI17" s="376">
        <v>86</v>
      </c>
      <c r="AJ17" s="376">
        <v>2</v>
      </c>
      <c r="AK17" s="376">
        <v>9</v>
      </c>
      <c r="AL17" s="375" t="s">
        <v>209</v>
      </c>
      <c r="AM17" s="375" t="s">
        <v>209</v>
      </c>
      <c r="AN17" s="376">
        <v>16</v>
      </c>
      <c r="AO17" s="376">
        <v>43</v>
      </c>
      <c r="AP17" s="376">
        <v>1</v>
      </c>
      <c r="AQ17" s="376">
        <v>1</v>
      </c>
      <c r="AR17" s="377" t="s">
        <v>1524</v>
      </c>
    </row>
    <row r="18" spans="2:44" ht="10.5" customHeight="1">
      <c r="B18" s="312" t="s">
        <v>1525</v>
      </c>
      <c r="C18" s="373"/>
      <c r="D18" s="374">
        <f t="shared" si="5"/>
        <v>26</v>
      </c>
      <c r="E18" s="374">
        <f t="shared" si="5"/>
        <v>245</v>
      </c>
      <c r="F18" s="375" t="s">
        <v>209</v>
      </c>
      <c r="G18" s="375" t="s">
        <v>209</v>
      </c>
      <c r="H18" s="375" t="s">
        <v>209</v>
      </c>
      <c r="I18" s="375" t="s">
        <v>209</v>
      </c>
      <c r="J18" s="376">
        <v>5</v>
      </c>
      <c r="K18" s="376">
        <v>10</v>
      </c>
      <c r="L18" s="376">
        <v>4</v>
      </c>
      <c r="M18" s="376">
        <v>54</v>
      </c>
      <c r="N18" s="375" t="s">
        <v>209</v>
      </c>
      <c r="O18" s="375" t="s">
        <v>209</v>
      </c>
      <c r="P18" s="375" t="s">
        <v>209</v>
      </c>
      <c r="Q18" s="375" t="s">
        <v>209</v>
      </c>
      <c r="R18" s="375" t="s">
        <v>209</v>
      </c>
      <c r="S18" s="375" t="s">
        <v>209</v>
      </c>
      <c r="T18" s="377" t="s">
        <v>1525</v>
      </c>
      <c r="U18" s="76">
        <v>1</v>
      </c>
      <c r="V18" s="76"/>
      <c r="W18" s="343"/>
      <c r="X18" s="312" t="s">
        <v>1525</v>
      </c>
      <c r="Y18" s="373"/>
      <c r="Z18" s="376">
        <v>5</v>
      </c>
      <c r="AA18" s="376">
        <v>14</v>
      </c>
      <c r="AB18" s="375" t="s">
        <v>209</v>
      </c>
      <c r="AC18" s="375" t="s">
        <v>209</v>
      </c>
      <c r="AD18" s="376">
        <v>3</v>
      </c>
      <c r="AE18" s="376">
        <v>7</v>
      </c>
      <c r="AF18" s="376">
        <v>2</v>
      </c>
      <c r="AG18" s="376">
        <v>21</v>
      </c>
      <c r="AH18" s="376">
        <v>1</v>
      </c>
      <c r="AI18" s="376">
        <v>115</v>
      </c>
      <c r="AJ18" s="375" t="s">
        <v>209</v>
      </c>
      <c r="AK18" s="375" t="s">
        <v>209</v>
      </c>
      <c r="AL18" s="375" t="s">
        <v>209</v>
      </c>
      <c r="AM18" s="375" t="s">
        <v>209</v>
      </c>
      <c r="AN18" s="376">
        <v>6</v>
      </c>
      <c r="AO18" s="376">
        <v>24</v>
      </c>
      <c r="AP18" s="375" t="s">
        <v>209</v>
      </c>
      <c r="AQ18" s="375" t="s">
        <v>209</v>
      </c>
      <c r="AR18" s="377" t="s">
        <v>1525</v>
      </c>
    </row>
    <row r="19" spans="2:44" ht="4.5" customHeight="1">
      <c r="B19" s="312"/>
      <c r="C19" s="373"/>
      <c r="D19" s="374"/>
      <c r="E19" s="374" t="s">
        <v>1237</v>
      </c>
      <c r="F19" s="378"/>
      <c r="G19" s="378"/>
      <c r="H19" s="378"/>
      <c r="I19" s="378"/>
      <c r="J19" s="378"/>
      <c r="K19" s="378"/>
      <c r="L19" s="378"/>
      <c r="M19" s="378"/>
      <c r="N19" s="379"/>
      <c r="O19" s="379"/>
      <c r="P19" s="378"/>
      <c r="Q19" s="378"/>
      <c r="R19" s="378"/>
      <c r="S19" s="378"/>
      <c r="T19" s="377"/>
      <c r="U19" s="76"/>
      <c r="V19" s="76"/>
      <c r="W19" s="343"/>
      <c r="X19" s="312"/>
      <c r="Y19" s="373"/>
      <c r="Z19" s="378"/>
      <c r="AA19" s="378"/>
      <c r="AB19" s="378"/>
      <c r="AC19" s="378"/>
      <c r="AD19" s="378"/>
      <c r="AE19" s="378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7"/>
    </row>
    <row r="20" spans="2:44" ht="10.5" customHeight="1">
      <c r="B20" s="312" t="s">
        <v>1526</v>
      </c>
      <c r="C20" s="373"/>
      <c r="D20" s="374">
        <f aca="true" t="shared" si="6" ref="D20:E24">SUM(F20:F20,H20:H20,J20:J20,L20:L20,N20:N20,P20:P20,R20:R20,Z20:Z20,AB20:AB20,AD20:AD20,AF20:AF20,AH20,AJ20,AL20,AN20,AP20)</f>
        <v>149</v>
      </c>
      <c r="E20" s="374">
        <f t="shared" si="6"/>
        <v>811</v>
      </c>
      <c r="F20" s="375" t="s">
        <v>209</v>
      </c>
      <c r="G20" s="375" t="s">
        <v>209</v>
      </c>
      <c r="H20" s="375" t="s">
        <v>209</v>
      </c>
      <c r="I20" s="375" t="s">
        <v>209</v>
      </c>
      <c r="J20" s="376">
        <v>9</v>
      </c>
      <c r="K20" s="376">
        <v>59</v>
      </c>
      <c r="L20" s="376">
        <v>10</v>
      </c>
      <c r="M20" s="376">
        <v>131</v>
      </c>
      <c r="N20" s="375" t="s">
        <v>209</v>
      </c>
      <c r="O20" s="375" t="s">
        <v>209</v>
      </c>
      <c r="P20" s="376">
        <v>1</v>
      </c>
      <c r="Q20" s="376">
        <v>4</v>
      </c>
      <c r="R20" s="375" t="s">
        <v>209</v>
      </c>
      <c r="S20" s="375" t="s">
        <v>209</v>
      </c>
      <c r="T20" s="377" t="s">
        <v>1526</v>
      </c>
      <c r="U20" s="76">
        <v>1</v>
      </c>
      <c r="V20" s="76"/>
      <c r="W20" s="343"/>
      <c r="X20" s="312" t="s">
        <v>1526</v>
      </c>
      <c r="Y20" s="373"/>
      <c r="Z20" s="376">
        <v>38</v>
      </c>
      <c r="AA20" s="376">
        <v>185</v>
      </c>
      <c r="AB20" s="376">
        <v>1</v>
      </c>
      <c r="AC20" s="376">
        <v>2</v>
      </c>
      <c r="AD20" s="376">
        <v>6</v>
      </c>
      <c r="AE20" s="376">
        <v>10</v>
      </c>
      <c r="AF20" s="376">
        <v>42</v>
      </c>
      <c r="AG20" s="376">
        <v>188</v>
      </c>
      <c r="AH20" s="376">
        <v>10</v>
      </c>
      <c r="AI20" s="376">
        <v>154</v>
      </c>
      <c r="AJ20" s="376">
        <v>3</v>
      </c>
      <c r="AK20" s="376">
        <v>7</v>
      </c>
      <c r="AL20" s="376">
        <v>1</v>
      </c>
      <c r="AM20" s="376">
        <v>7</v>
      </c>
      <c r="AN20" s="376">
        <v>28</v>
      </c>
      <c r="AO20" s="376">
        <v>64</v>
      </c>
      <c r="AP20" s="375" t="s">
        <v>209</v>
      </c>
      <c r="AQ20" s="375" t="s">
        <v>209</v>
      </c>
      <c r="AR20" s="377" t="s">
        <v>1526</v>
      </c>
    </row>
    <row r="21" spans="2:44" ht="10.5" customHeight="1">
      <c r="B21" s="312" t="s">
        <v>1527</v>
      </c>
      <c r="C21" s="373"/>
      <c r="D21" s="374">
        <f t="shared" si="6"/>
        <v>61</v>
      </c>
      <c r="E21" s="374">
        <f t="shared" si="6"/>
        <v>281</v>
      </c>
      <c r="F21" s="375" t="s">
        <v>209</v>
      </c>
      <c r="G21" s="375" t="s">
        <v>209</v>
      </c>
      <c r="H21" s="375" t="s">
        <v>209</v>
      </c>
      <c r="I21" s="375" t="s">
        <v>209</v>
      </c>
      <c r="J21" s="376">
        <v>8</v>
      </c>
      <c r="K21" s="376">
        <v>30</v>
      </c>
      <c r="L21" s="376">
        <v>6</v>
      </c>
      <c r="M21" s="376">
        <v>53</v>
      </c>
      <c r="N21" s="375" t="s">
        <v>209</v>
      </c>
      <c r="O21" s="375" t="s">
        <v>209</v>
      </c>
      <c r="P21" s="375" t="s">
        <v>209</v>
      </c>
      <c r="Q21" s="375" t="s">
        <v>209</v>
      </c>
      <c r="R21" s="376">
        <v>2</v>
      </c>
      <c r="S21" s="376">
        <v>5</v>
      </c>
      <c r="T21" s="377" t="s">
        <v>1527</v>
      </c>
      <c r="U21" s="76">
        <v>1</v>
      </c>
      <c r="V21" s="76"/>
      <c r="W21" s="343"/>
      <c r="X21" s="312" t="s">
        <v>1527</v>
      </c>
      <c r="Y21" s="373"/>
      <c r="Z21" s="376">
        <v>18</v>
      </c>
      <c r="AA21" s="376">
        <v>97</v>
      </c>
      <c r="AB21" s="375" t="s">
        <v>209</v>
      </c>
      <c r="AC21" s="375" t="s">
        <v>209</v>
      </c>
      <c r="AD21" s="376">
        <v>2</v>
      </c>
      <c r="AE21" s="376">
        <v>3</v>
      </c>
      <c r="AF21" s="376">
        <v>3</v>
      </c>
      <c r="AG21" s="376">
        <v>6</v>
      </c>
      <c r="AH21" s="376">
        <v>5</v>
      </c>
      <c r="AI21" s="376">
        <v>20</v>
      </c>
      <c r="AJ21" s="376">
        <v>2</v>
      </c>
      <c r="AK21" s="376">
        <v>10</v>
      </c>
      <c r="AL21" s="375" t="s">
        <v>209</v>
      </c>
      <c r="AM21" s="375" t="s">
        <v>209</v>
      </c>
      <c r="AN21" s="376">
        <v>15</v>
      </c>
      <c r="AO21" s="376">
        <v>57</v>
      </c>
      <c r="AP21" s="375" t="s">
        <v>209</v>
      </c>
      <c r="AQ21" s="375" t="s">
        <v>209</v>
      </c>
      <c r="AR21" s="377" t="s">
        <v>1527</v>
      </c>
    </row>
    <row r="22" spans="2:44" ht="10.5" customHeight="1">
      <c r="B22" s="312" t="s">
        <v>1528</v>
      </c>
      <c r="C22" s="373"/>
      <c r="D22" s="374">
        <f t="shared" si="6"/>
        <v>152</v>
      </c>
      <c r="E22" s="374">
        <f t="shared" si="6"/>
        <v>1150</v>
      </c>
      <c r="F22" s="375" t="s">
        <v>209</v>
      </c>
      <c r="G22" s="375" t="s">
        <v>209</v>
      </c>
      <c r="H22" s="375" t="s">
        <v>209</v>
      </c>
      <c r="I22" s="375" t="s">
        <v>209</v>
      </c>
      <c r="J22" s="376">
        <v>4</v>
      </c>
      <c r="K22" s="376">
        <v>41</v>
      </c>
      <c r="L22" s="376">
        <v>9</v>
      </c>
      <c r="M22" s="376">
        <v>110</v>
      </c>
      <c r="N22" s="375" t="s">
        <v>209</v>
      </c>
      <c r="O22" s="375" t="s">
        <v>209</v>
      </c>
      <c r="P22" s="375" t="s">
        <v>209</v>
      </c>
      <c r="Q22" s="375" t="s">
        <v>209</v>
      </c>
      <c r="R22" s="376">
        <v>4</v>
      </c>
      <c r="S22" s="376">
        <v>61</v>
      </c>
      <c r="T22" s="377" t="s">
        <v>1528</v>
      </c>
      <c r="U22" s="76">
        <v>1</v>
      </c>
      <c r="V22" s="76"/>
      <c r="W22" s="343"/>
      <c r="X22" s="312" t="s">
        <v>1528</v>
      </c>
      <c r="Y22" s="373"/>
      <c r="Z22" s="376">
        <v>77</v>
      </c>
      <c r="AA22" s="376">
        <v>602</v>
      </c>
      <c r="AB22" s="376">
        <v>6</v>
      </c>
      <c r="AC22" s="376">
        <v>56</v>
      </c>
      <c r="AD22" s="376">
        <v>3</v>
      </c>
      <c r="AE22" s="376">
        <v>9</v>
      </c>
      <c r="AF22" s="376">
        <v>16</v>
      </c>
      <c r="AG22" s="376">
        <v>139</v>
      </c>
      <c r="AH22" s="376">
        <v>1</v>
      </c>
      <c r="AI22" s="376">
        <v>9</v>
      </c>
      <c r="AJ22" s="376">
        <v>2</v>
      </c>
      <c r="AK22" s="376">
        <v>2</v>
      </c>
      <c r="AL22" s="376">
        <v>10</v>
      </c>
      <c r="AM22" s="376">
        <v>47</v>
      </c>
      <c r="AN22" s="376">
        <v>20</v>
      </c>
      <c r="AO22" s="376">
        <v>74</v>
      </c>
      <c r="AP22" s="375" t="s">
        <v>209</v>
      </c>
      <c r="AQ22" s="375" t="s">
        <v>209</v>
      </c>
      <c r="AR22" s="377" t="s">
        <v>1528</v>
      </c>
    </row>
    <row r="23" spans="2:44" ht="10.5" customHeight="1">
      <c r="B23" s="312" t="s">
        <v>1529</v>
      </c>
      <c r="C23" s="373"/>
      <c r="D23" s="374">
        <f t="shared" si="6"/>
        <v>176</v>
      </c>
      <c r="E23" s="374">
        <f t="shared" si="6"/>
        <v>1690</v>
      </c>
      <c r="F23" s="375" t="s">
        <v>209</v>
      </c>
      <c r="G23" s="375" t="s">
        <v>209</v>
      </c>
      <c r="H23" s="375" t="s">
        <v>209</v>
      </c>
      <c r="I23" s="375" t="s">
        <v>209</v>
      </c>
      <c r="J23" s="376">
        <v>8</v>
      </c>
      <c r="K23" s="376">
        <v>42</v>
      </c>
      <c r="L23" s="376">
        <v>9</v>
      </c>
      <c r="M23" s="376">
        <v>81</v>
      </c>
      <c r="N23" s="376">
        <v>1</v>
      </c>
      <c r="O23" s="376">
        <v>8</v>
      </c>
      <c r="P23" s="375" t="s">
        <v>209</v>
      </c>
      <c r="Q23" s="375" t="s">
        <v>209</v>
      </c>
      <c r="R23" s="376">
        <v>5</v>
      </c>
      <c r="S23" s="376">
        <v>129</v>
      </c>
      <c r="T23" s="377" t="s">
        <v>1529</v>
      </c>
      <c r="U23" s="76">
        <v>1</v>
      </c>
      <c r="V23" s="76"/>
      <c r="W23" s="343"/>
      <c r="X23" s="312" t="s">
        <v>1529</v>
      </c>
      <c r="Y23" s="373"/>
      <c r="Z23" s="376">
        <v>57</v>
      </c>
      <c r="AA23" s="376">
        <v>444</v>
      </c>
      <c r="AB23" s="376">
        <v>10</v>
      </c>
      <c r="AC23" s="376">
        <v>208</v>
      </c>
      <c r="AD23" s="376">
        <v>10</v>
      </c>
      <c r="AE23" s="376">
        <v>31</v>
      </c>
      <c r="AF23" s="376">
        <v>24</v>
      </c>
      <c r="AG23" s="376">
        <v>367</v>
      </c>
      <c r="AH23" s="376">
        <v>8</v>
      </c>
      <c r="AI23" s="376">
        <v>111</v>
      </c>
      <c r="AJ23" s="376">
        <v>1</v>
      </c>
      <c r="AK23" s="376">
        <v>3</v>
      </c>
      <c r="AL23" s="376">
        <v>4</v>
      </c>
      <c r="AM23" s="376">
        <v>11</v>
      </c>
      <c r="AN23" s="376">
        <v>39</v>
      </c>
      <c r="AO23" s="376">
        <v>255</v>
      </c>
      <c r="AP23" s="375" t="s">
        <v>209</v>
      </c>
      <c r="AQ23" s="375" t="s">
        <v>209</v>
      </c>
      <c r="AR23" s="377" t="s">
        <v>1529</v>
      </c>
    </row>
    <row r="24" spans="2:44" ht="10.5" customHeight="1">
      <c r="B24" s="312" t="s">
        <v>1530</v>
      </c>
      <c r="C24" s="373"/>
      <c r="D24" s="374">
        <f t="shared" si="6"/>
        <v>73</v>
      </c>
      <c r="E24" s="374">
        <f t="shared" si="6"/>
        <v>302</v>
      </c>
      <c r="F24" s="375" t="s">
        <v>209</v>
      </c>
      <c r="G24" s="375" t="s">
        <v>209</v>
      </c>
      <c r="H24" s="375" t="s">
        <v>209</v>
      </c>
      <c r="I24" s="375" t="s">
        <v>209</v>
      </c>
      <c r="J24" s="376">
        <v>12</v>
      </c>
      <c r="K24" s="376">
        <v>82</v>
      </c>
      <c r="L24" s="376">
        <v>6</v>
      </c>
      <c r="M24" s="376">
        <v>39</v>
      </c>
      <c r="N24" s="375" t="s">
        <v>209</v>
      </c>
      <c r="O24" s="375" t="s">
        <v>209</v>
      </c>
      <c r="P24" s="376">
        <v>1</v>
      </c>
      <c r="Q24" s="376">
        <v>3</v>
      </c>
      <c r="R24" s="375" t="s">
        <v>209</v>
      </c>
      <c r="S24" s="375" t="s">
        <v>209</v>
      </c>
      <c r="T24" s="377" t="s">
        <v>1530</v>
      </c>
      <c r="U24" s="76">
        <v>1</v>
      </c>
      <c r="V24" s="76"/>
      <c r="W24" s="343"/>
      <c r="X24" s="312" t="s">
        <v>1530</v>
      </c>
      <c r="Y24" s="373"/>
      <c r="Z24" s="376">
        <v>18</v>
      </c>
      <c r="AA24" s="376">
        <v>49</v>
      </c>
      <c r="AB24" s="375" t="s">
        <v>209</v>
      </c>
      <c r="AC24" s="375" t="s">
        <v>209</v>
      </c>
      <c r="AD24" s="376">
        <v>6</v>
      </c>
      <c r="AE24" s="376">
        <v>7</v>
      </c>
      <c r="AF24" s="376">
        <v>5</v>
      </c>
      <c r="AG24" s="376">
        <v>11</v>
      </c>
      <c r="AH24" s="376">
        <v>3</v>
      </c>
      <c r="AI24" s="376">
        <v>63</v>
      </c>
      <c r="AJ24" s="376">
        <v>3</v>
      </c>
      <c r="AK24" s="376">
        <v>4</v>
      </c>
      <c r="AL24" s="375" t="s">
        <v>209</v>
      </c>
      <c r="AM24" s="375" t="s">
        <v>209</v>
      </c>
      <c r="AN24" s="376">
        <v>19</v>
      </c>
      <c r="AO24" s="376">
        <v>44</v>
      </c>
      <c r="AP24" s="375" t="s">
        <v>209</v>
      </c>
      <c r="AQ24" s="375" t="s">
        <v>209</v>
      </c>
      <c r="AR24" s="377" t="s">
        <v>1530</v>
      </c>
    </row>
    <row r="25" spans="2:44" ht="4.5" customHeight="1">
      <c r="B25" s="312"/>
      <c r="C25" s="373"/>
      <c r="D25" s="374"/>
      <c r="E25" s="374" t="s">
        <v>80</v>
      </c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7"/>
      <c r="U25" s="76"/>
      <c r="V25" s="76"/>
      <c r="W25" s="343"/>
      <c r="X25" s="312"/>
      <c r="Y25" s="373"/>
      <c r="Z25" s="378"/>
      <c r="AA25" s="378"/>
      <c r="AB25" s="378"/>
      <c r="AC25" s="378"/>
      <c r="AD25" s="378"/>
      <c r="AE25" s="378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5"/>
      <c r="AQ25" s="375"/>
      <c r="AR25" s="377"/>
    </row>
    <row r="26" spans="2:44" ht="10.5" customHeight="1">
      <c r="B26" s="312" t="s">
        <v>1531</v>
      </c>
      <c r="C26" s="373"/>
      <c r="D26" s="374">
        <f aca="true" t="shared" si="7" ref="D26:E30">SUM(F26:F26,H26:H26,J26:J26,L26:L26,N26:N26,P26:P26,R26:R26,Z26:Z26,AB26:AB26,AD26:AD26,AF26:AF26,AH26,AJ26,AL26,AN26,AP26)</f>
        <v>49</v>
      </c>
      <c r="E26" s="374">
        <f t="shared" si="7"/>
        <v>250</v>
      </c>
      <c r="F26" s="375" t="s">
        <v>209</v>
      </c>
      <c r="G26" s="375" t="s">
        <v>209</v>
      </c>
      <c r="H26" s="375" t="s">
        <v>209</v>
      </c>
      <c r="I26" s="375" t="s">
        <v>209</v>
      </c>
      <c r="J26" s="376">
        <v>4</v>
      </c>
      <c r="K26" s="376">
        <v>44</v>
      </c>
      <c r="L26" s="376">
        <v>4</v>
      </c>
      <c r="M26" s="376">
        <v>17</v>
      </c>
      <c r="N26" s="375" t="s">
        <v>209</v>
      </c>
      <c r="O26" s="375" t="s">
        <v>209</v>
      </c>
      <c r="P26" s="375" t="s">
        <v>209</v>
      </c>
      <c r="Q26" s="375" t="s">
        <v>209</v>
      </c>
      <c r="R26" s="375" t="s">
        <v>209</v>
      </c>
      <c r="S26" s="375" t="s">
        <v>209</v>
      </c>
      <c r="T26" s="377" t="s">
        <v>1531</v>
      </c>
      <c r="U26" s="76">
        <v>1</v>
      </c>
      <c r="V26" s="76"/>
      <c r="W26" s="343"/>
      <c r="X26" s="312" t="s">
        <v>1531</v>
      </c>
      <c r="Y26" s="373"/>
      <c r="Z26" s="376">
        <v>19</v>
      </c>
      <c r="AA26" s="376">
        <v>77</v>
      </c>
      <c r="AB26" s="376">
        <v>1</v>
      </c>
      <c r="AC26" s="376">
        <v>1</v>
      </c>
      <c r="AD26" s="376">
        <v>1</v>
      </c>
      <c r="AE26" s="376">
        <v>1</v>
      </c>
      <c r="AF26" s="376">
        <v>4</v>
      </c>
      <c r="AG26" s="376">
        <v>5</v>
      </c>
      <c r="AH26" s="376">
        <v>3</v>
      </c>
      <c r="AI26" s="376">
        <v>61</v>
      </c>
      <c r="AJ26" s="376">
        <v>1</v>
      </c>
      <c r="AK26" s="376">
        <v>4</v>
      </c>
      <c r="AL26" s="376">
        <v>1</v>
      </c>
      <c r="AM26" s="376">
        <v>4</v>
      </c>
      <c r="AN26" s="376">
        <v>11</v>
      </c>
      <c r="AO26" s="376">
        <v>36</v>
      </c>
      <c r="AP26" s="375" t="s">
        <v>209</v>
      </c>
      <c r="AQ26" s="375" t="s">
        <v>209</v>
      </c>
      <c r="AR26" s="377" t="s">
        <v>1531</v>
      </c>
    </row>
    <row r="27" spans="2:44" ht="10.5" customHeight="1">
      <c r="B27" s="312" t="s">
        <v>1532</v>
      </c>
      <c r="C27" s="373"/>
      <c r="D27" s="374">
        <f t="shared" si="7"/>
        <v>152</v>
      </c>
      <c r="E27" s="374">
        <f t="shared" si="7"/>
        <v>2426</v>
      </c>
      <c r="F27" s="375" t="s">
        <v>209</v>
      </c>
      <c r="G27" s="375" t="s">
        <v>209</v>
      </c>
      <c r="H27" s="375" t="s">
        <v>209</v>
      </c>
      <c r="I27" s="375" t="s">
        <v>209</v>
      </c>
      <c r="J27" s="376">
        <v>14</v>
      </c>
      <c r="K27" s="376">
        <v>138</v>
      </c>
      <c r="L27" s="376">
        <v>3</v>
      </c>
      <c r="M27" s="376">
        <v>39</v>
      </c>
      <c r="N27" s="375" t="s">
        <v>209</v>
      </c>
      <c r="O27" s="375" t="s">
        <v>209</v>
      </c>
      <c r="P27" s="376">
        <v>4</v>
      </c>
      <c r="Q27" s="376">
        <v>152</v>
      </c>
      <c r="R27" s="375" t="s">
        <v>209</v>
      </c>
      <c r="S27" s="375" t="s">
        <v>209</v>
      </c>
      <c r="T27" s="377" t="s">
        <v>1532</v>
      </c>
      <c r="U27" s="76">
        <v>1</v>
      </c>
      <c r="V27" s="76"/>
      <c r="W27" s="343"/>
      <c r="X27" s="312" t="s">
        <v>1532</v>
      </c>
      <c r="Y27" s="373"/>
      <c r="Z27" s="376">
        <v>31</v>
      </c>
      <c r="AA27" s="376">
        <v>228</v>
      </c>
      <c r="AB27" s="376">
        <v>3</v>
      </c>
      <c r="AC27" s="376">
        <v>44</v>
      </c>
      <c r="AD27" s="376">
        <v>10</v>
      </c>
      <c r="AE27" s="376">
        <v>40</v>
      </c>
      <c r="AF27" s="376">
        <v>34</v>
      </c>
      <c r="AG27" s="376">
        <v>113</v>
      </c>
      <c r="AH27" s="376">
        <v>6</v>
      </c>
      <c r="AI27" s="376">
        <v>160</v>
      </c>
      <c r="AJ27" s="375" t="s">
        <v>209</v>
      </c>
      <c r="AK27" s="375" t="s">
        <v>209</v>
      </c>
      <c r="AL27" s="376">
        <v>1</v>
      </c>
      <c r="AM27" s="376">
        <v>1</v>
      </c>
      <c r="AN27" s="376">
        <v>39</v>
      </c>
      <c r="AO27" s="376">
        <v>325</v>
      </c>
      <c r="AP27" s="376">
        <v>7</v>
      </c>
      <c r="AQ27" s="376">
        <v>1186</v>
      </c>
      <c r="AR27" s="377" t="s">
        <v>1532</v>
      </c>
    </row>
    <row r="28" spans="2:44" ht="10.5" customHeight="1">
      <c r="B28" s="312" t="s">
        <v>1533</v>
      </c>
      <c r="C28" s="373"/>
      <c r="D28" s="374">
        <f t="shared" si="7"/>
        <v>100</v>
      </c>
      <c r="E28" s="374">
        <f t="shared" si="7"/>
        <v>604</v>
      </c>
      <c r="F28" s="375" t="s">
        <v>209</v>
      </c>
      <c r="G28" s="375" t="s">
        <v>209</v>
      </c>
      <c r="H28" s="375" t="s">
        <v>209</v>
      </c>
      <c r="I28" s="375" t="s">
        <v>209</v>
      </c>
      <c r="J28" s="376">
        <v>4</v>
      </c>
      <c r="K28" s="376">
        <v>31</v>
      </c>
      <c r="L28" s="376">
        <v>8</v>
      </c>
      <c r="M28" s="376">
        <v>48</v>
      </c>
      <c r="N28" s="375" t="s">
        <v>209</v>
      </c>
      <c r="O28" s="375" t="s">
        <v>209</v>
      </c>
      <c r="P28" s="376">
        <v>1</v>
      </c>
      <c r="Q28" s="376">
        <v>1</v>
      </c>
      <c r="R28" s="375" t="s">
        <v>209</v>
      </c>
      <c r="S28" s="375" t="s">
        <v>209</v>
      </c>
      <c r="T28" s="377" t="s">
        <v>1533</v>
      </c>
      <c r="U28" s="76">
        <v>1</v>
      </c>
      <c r="V28" s="76"/>
      <c r="W28" s="343"/>
      <c r="X28" s="312" t="s">
        <v>1533</v>
      </c>
      <c r="Y28" s="373"/>
      <c r="Z28" s="376">
        <v>17</v>
      </c>
      <c r="AA28" s="376">
        <v>75</v>
      </c>
      <c r="AB28" s="376">
        <v>1</v>
      </c>
      <c r="AC28" s="376">
        <v>11</v>
      </c>
      <c r="AD28" s="376">
        <v>11</v>
      </c>
      <c r="AE28" s="376">
        <v>20</v>
      </c>
      <c r="AF28" s="376">
        <v>25</v>
      </c>
      <c r="AG28" s="376">
        <v>260</v>
      </c>
      <c r="AH28" s="376">
        <v>4</v>
      </c>
      <c r="AI28" s="376">
        <v>18</v>
      </c>
      <c r="AJ28" s="376">
        <v>3</v>
      </c>
      <c r="AK28" s="376">
        <v>42</v>
      </c>
      <c r="AL28" s="375" t="s">
        <v>209</v>
      </c>
      <c r="AM28" s="375" t="s">
        <v>209</v>
      </c>
      <c r="AN28" s="376">
        <v>26</v>
      </c>
      <c r="AO28" s="376">
        <v>98</v>
      </c>
      <c r="AP28" s="375" t="s">
        <v>209</v>
      </c>
      <c r="AQ28" s="375" t="s">
        <v>209</v>
      </c>
      <c r="AR28" s="377" t="s">
        <v>1533</v>
      </c>
    </row>
    <row r="29" spans="2:44" ht="10.5" customHeight="1">
      <c r="B29" s="312" t="s">
        <v>1534</v>
      </c>
      <c r="C29" s="373"/>
      <c r="D29" s="374">
        <f t="shared" si="7"/>
        <v>390</v>
      </c>
      <c r="E29" s="374">
        <f t="shared" si="7"/>
        <v>1629</v>
      </c>
      <c r="F29" s="375" t="s">
        <v>209</v>
      </c>
      <c r="G29" s="375" t="s">
        <v>209</v>
      </c>
      <c r="H29" s="375" t="s">
        <v>209</v>
      </c>
      <c r="I29" s="375" t="s">
        <v>209</v>
      </c>
      <c r="J29" s="375" t="s">
        <v>209</v>
      </c>
      <c r="K29" s="375" t="s">
        <v>209</v>
      </c>
      <c r="L29" s="376">
        <v>1</v>
      </c>
      <c r="M29" s="376">
        <v>12</v>
      </c>
      <c r="N29" s="375" t="s">
        <v>209</v>
      </c>
      <c r="O29" s="375" t="s">
        <v>209</v>
      </c>
      <c r="P29" s="376">
        <v>1</v>
      </c>
      <c r="Q29" s="376">
        <v>1</v>
      </c>
      <c r="R29" s="376">
        <v>1</v>
      </c>
      <c r="S29" s="376">
        <v>1</v>
      </c>
      <c r="T29" s="377" t="s">
        <v>1534</v>
      </c>
      <c r="U29" s="76">
        <v>1</v>
      </c>
      <c r="V29" s="76"/>
      <c r="W29" s="343"/>
      <c r="X29" s="312" t="s">
        <v>1534</v>
      </c>
      <c r="Y29" s="373"/>
      <c r="Z29" s="376">
        <v>95</v>
      </c>
      <c r="AA29" s="376">
        <v>385</v>
      </c>
      <c r="AB29" s="376">
        <v>6</v>
      </c>
      <c r="AC29" s="376">
        <v>34</v>
      </c>
      <c r="AD29" s="376">
        <v>13</v>
      </c>
      <c r="AE29" s="376">
        <v>58</v>
      </c>
      <c r="AF29" s="376">
        <v>232</v>
      </c>
      <c r="AG29" s="376">
        <v>766</v>
      </c>
      <c r="AH29" s="376">
        <v>8</v>
      </c>
      <c r="AI29" s="376">
        <v>127</v>
      </c>
      <c r="AJ29" s="375" t="s">
        <v>209</v>
      </c>
      <c r="AK29" s="375" t="s">
        <v>209</v>
      </c>
      <c r="AL29" s="375" t="s">
        <v>209</v>
      </c>
      <c r="AM29" s="375" t="s">
        <v>209</v>
      </c>
      <c r="AN29" s="376">
        <v>33</v>
      </c>
      <c r="AO29" s="376">
        <v>245</v>
      </c>
      <c r="AP29" s="375" t="s">
        <v>209</v>
      </c>
      <c r="AQ29" s="375" t="s">
        <v>209</v>
      </c>
      <c r="AR29" s="377" t="s">
        <v>1534</v>
      </c>
    </row>
    <row r="30" spans="2:44" ht="10.5" customHeight="1">
      <c r="B30" s="312" t="s">
        <v>1535</v>
      </c>
      <c r="C30" s="373"/>
      <c r="D30" s="374">
        <f t="shared" si="7"/>
        <v>668</v>
      </c>
      <c r="E30" s="374">
        <f t="shared" si="7"/>
        <v>4674</v>
      </c>
      <c r="F30" s="375" t="s">
        <v>209</v>
      </c>
      <c r="G30" s="375" t="s">
        <v>209</v>
      </c>
      <c r="H30" s="375" t="s">
        <v>209</v>
      </c>
      <c r="I30" s="375" t="s">
        <v>209</v>
      </c>
      <c r="J30" s="376">
        <v>3</v>
      </c>
      <c r="K30" s="376">
        <v>9</v>
      </c>
      <c r="L30" s="376">
        <v>5</v>
      </c>
      <c r="M30" s="376">
        <v>15</v>
      </c>
      <c r="N30" s="376">
        <v>1</v>
      </c>
      <c r="O30" s="376">
        <v>48</v>
      </c>
      <c r="P30" s="376">
        <v>9</v>
      </c>
      <c r="Q30" s="376">
        <v>44</v>
      </c>
      <c r="R30" s="376">
        <v>17</v>
      </c>
      <c r="S30" s="376">
        <v>278</v>
      </c>
      <c r="T30" s="377" t="s">
        <v>1535</v>
      </c>
      <c r="U30" s="76">
        <v>1</v>
      </c>
      <c r="V30" s="76"/>
      <c r="W30" s="343"/>
      <c r="X30" s="312" t="s">
        <v>1535</v>
      </c>
      <c r="Y30" s="373"/>
      <c r="Z30" s="376">
        <v>317</v>
      </c>
      <c r="AA30" s="376">
        <v>1416</v>
      </c>
      <c r="AB30" s="376">
        <v>33</v>
      </c>
      <c r="AC30" s="376">
        <v>699</v>
      </c>
      <c r="AD30" s="376">
        <v>15</v>
      </c>
      <c r="AE30" s="376">
        <v>64</v>
      </c>
      <c r="AF30" s="376">
        <v>161</v>
      </c>
      <c r="AG30" s="376">
        <v>938</v>
      </c>
      <c r="AH30" s="376">
        <v>14</v>
      </c>
      <c r="AI30" s="376">
        <v>307</v>
      </c>
      <c r="AJ30" s="376">
        <v>4</v>
      </c>
      <c r="AK30" s="376">
        <v>46</v>
      </c>
      <c r="AL30" s="376">
        <v>8</v>
      </c>
      <c r="AM30" s="376">
        <v>38</v>
      </c>
      <c r="AN30" s="376">
        <v>81</v>
      </c>
      <c r="AO30" s="376">
        <v>772</v>
      </c>
      <c r="AP30" s="375" t="s">
        <v>209</v>
      </c>
      <c r="AQ30" s="375" t="s">
        <v>209</v>
      </c>
      <c r="AR30" s="377" t="s">
        <v>1535</v>
      </c>
    </row>
    <row r="31" spans="2:44" ht="4.5" customHeight="1">
      <c r="B31" s="312"/>
      <c r="C31" s="373"/>
      <c r="D31" s="374"/>
      <c r="E31" s="374" t="s">
        <v>1237</v>
      </c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7"/>
      <c r="U31" s="76"/>
      <c r="V31" s="76"/>
      <c r="W31" s="343"/>
      <c r="X31" s="312"/>
      <c r="Y31" s="373"/>
      <c r="Z31" s="378"/>
      <c r="AA31" s="378"/>
      <c r="AB31" s="378"/>
      <c r="AC31" s="378"/>
      <c r="AD31" s="378"/>
      <c r="AE31" s="378"/>
      <c r="AF31" s="376"/>
      <c r="AG31" s="376"/>
      <c r="AH31" s="376"/>
      <c r="AI31" s="376"/>
      <c r="AJ31" s="375"/>
      <c r="AK31" s="375"/>
      <c r="AL31" s="376"/>
      <c r="AM31" s="376"/>
      <c r="AN31" s="376"/>
      <c r="AO31" s="376"/>
      <c r="AP31" s="376"/>
      <c r="AQ31" s="376"/>
      <c r="AR31" s="377"/>
    </row>
    <row r="32" spans="2:44" ht="10.5" customHeight="1">
      <c r="B32" s="312" t="s">
        <v>1536</v>
      </c>
      <c r="C32" s="373"/>
      <c r="D32" s="374">
        <f aca="true" t="shared" si="8" ref="D32:E36">SUM(F32:F32,H32:H32,J32:J32,L32:L32,N32:N32,P32:P32,R32:R32,Z32:Z32,AB32:AB32,AD32:AD32,AF32:AF32,AH32,AJ32,AL32,AN32,AP32)</f>
        <v>121</v>
      </c>
      <c r="E32" s="374">
        <f t="shared" si="8"/>
        <v>1946</v>
      </c>
      <c r="F32" s="375" t="s">
        <v>209</v>
      </c>
      <c r="G32" s="375" t="s">
        <v>209</v>
      </c>
      <c r="H32" s="375" t="s">
        <v>209</v>
      </c>
      <c r="I32" s="375" t="s">
        <v>209</v>
      </c>
      <c r="J32" s="376">
        <v>7</v>
      </c>
      <c r="K32" s="376">
        <v>103</v>
      </c>
      <c r="L32" s="376">
        <v>4</v>
      </c>
      <c r="M32" s="376">
        <v>15</v>
      </c>
      <c r="N32" s="376">
        <v>1</v>
      </c>
      <c r="O32" s="376">
        <v>148</v>
      </c>
      <c r="P32" s="376">
        <v>7</v>
      </c>
      <c r="Q32" s="376">
        <v>194</v>
      </c>
      <c r="R32" s="376">
        <v>3</v>
      </c>
      <c r="S32" s="376">
        <v>88</v>
      </c>
      <c r="T32" s="377" t="s">
        <v>1536</v>
      </c>
      <c r="U32" s="76">
        <v>2</v>
      </c>
      <c r="V32" s="76"/>
      <c r="W32" s="343"/>
      <c r="X32" s="312" t="s">
        <v>1536</v>
      </c>
      <c r="Y32" s="373"/>
      <c r="Z32" s="376">
        <v>18</v>
      </c>
      <c r="AA32" s="376">
        <v>120</v>
      </c>
      <c r="AB32" s="376">
        <v>5</v>
      </c>
      <c r="AC32" s="376">
        <v>111</v>
      </c>
      <c r="AD32" s="376">
        <v>12</v>
      </c>
      <c r="AE32" s="376">
        <v>36</v>
      </c>
      <c r="AF32" s="376">
        <v>9</v>
      </c>
      <c r="AG32" s="376">
        <v>34</v>
      </c>
      <c r="AH32" s="376">
        <v>5</v>
      </c>
      <c r="AI32" s="376">
        <v>60</v>
      </c>
      <c r="AJ32" s="376">
        <v>4</v>
      </c>
      <c r="AK32" s="376">
        <v>12</v>
      </c>
      <c r="AL32" s="375" t="s">
        <v>209</v>
      </c>
      <c r="AM32" s="375" t="s">
        <v>209</v>
      </c>
      <c r="AN32" s="376">
        <v>46</v>
      </c>
      <c r="AO32" s="376">
        <v>1025</v>
      </c>
      <c r="AP32" s="375" t="s">
        <v>209</v>
      </c>
      <c r="AQ32" s="375" t="s">
        <v>209</v>
      </c>
      <c r="AR32" s="377" t="s">
        <v>1536</v>
      </c>
    </row>
    <row r="33" spans="2:44" ht="10.5" customHeight="1">
      <c r="B33" s="312" t="s">
        <v>1537</v>
      </c>
      <c r="C33" s="373"/>
      <c r="D33" s="374">
        <f t="shared" si="8"/>
        <v>284</v>
      </c>
      <c r="E33" s="374">
        <f t="shared" si="8"/>
        <v>1803</v>
      </c>
      <c r="F33" s="375" t="s">
        <v>209</v>
      </c>
      <c r="G33" s="375" t="s">
        <v>209</v>
      </c>
      <c r="H33" s="375" t="s">
        <v>209</v>
      </c>
      <c r="I33" s="375" t="s">
        <v>209</v>
      </c>
      <c r="J33" s="376">
        <v>9</v>
      </c>
      <c r="K33" s="376">
        <v>32</v>
      </c>
      <c r="L33" s="376">
        <v>8</v>
      </c>
      <c r="M33" s="376">
        <v>62</v>
      </c>
      <c r="N33" s="375" t="s">
        <v>209</v>
      </c>
      <c r="O33" s="375" t="s">
        <v>209</v>
      </c>
      <c r="P33" s="376">
        <v>1</v>
      </c>
      <c r="Q33" s="376">
        <v>358</v>
      </c>
      <c r="R33" s="376">
        <v>2</v>
      </c>
      <c r="S33" s="376">
        <v>5</v>
      </c>
      <c r="T33" s="377" t="s">
        <v>1537</v>
      </c>
      <c r="U33" s="76">
        <v>2</v>
      </c>
      <c r="V33" s="76"/>
      <c r="W33" s="343"/>
      <c r="X33" s="312" t="s">
        <v>1537</v>
      </c>
      <c r="Y33" s="373"/>
      <c r="Z33" s="376">
        <v>114</v>
      </c>
      <c r="AA33" s="376">
        <v>400</v>
      </c>
      <c r="AB33" s="376">
        <v>10</v>
      </c>
      <c r="AC33" s="376">
        <v>57</v>
      </c>
      <c r="AD33" s="376">
        <v>21</v>
      </c>
      <c r="AE33" s="376">
        <v>57</v>
      </c>
      <c r="AF33" s="376">
        <v>20</v>
      </c>
      <c r="AG33" s="376">
        <v>83</v>
      </c>
      <c r="AH33" s="376">
        <v>14</v>
      </c>
      <c r="AI33" s="376">
        <v>77</v>
      </c>
      <c r="AJ33" s="376">
        <v>5</v>
      </c>
      <c r="AK33" s="376">
        <v>42</v>
      </c>
      <c r="AL33" s="376">
        <v>3</v>
      </c>
      <c r="AM33" s="376">
        <v>16</v>
      </c>
      <c r="AN33" s="376">
        <v>71</v>
      </c>
      <c r="AO33" s="376">
        <v>371</v>
      </c>
      <c r="AP33" s="376">
        <v>6</v>
      </c>
      <c r="AQ33" s="376">
        <v>243</v>
      </c>
      <c r="AR33" s="377" t="s">
        <v>1537</v>
      </c>
    </row>
    <row r="34" spans="2:44" ht="10.5" customHeight="1">
      <c r="B34" s="312" t="s">
        <v>1538</v>
      </c>
      <c r="C34" s="373"/>
      <c r="D34" s="374">
        <f t="shared" si="8"/>
        <v>51</v>
      </c>
      <c r="E34" s="374">
        <f t="shared" si="8"/>
        <v>409</v>
      </c>
      <c r="F34" s="375" t="s">
        <v>209</v>
      </c>
      <c r="G34" s="375" t="s">
        <v>209</v>
      </c>
      <c r="H34" s="375" t="s">
        <v>209</v>
      </c>
      <c r="I34" s="375" t="s">
        <v>209</v>
      </c>
      <c r="J34" s="376">
        <v>2</v>
      </c>
      <c r="K34" s="376">
        <v>9</v>
      </c>
      <c r="L34" s="375" t="s">
        <v>209</v>
      </c>
      <c r="M34" s="375" t="s">
        <v>209</v>
      </c>
      <c r="N34" s="375" t="s">
        <v>209</v>
      </c>
      <c r="O34" s="375" t="s">
        <v>209</v>
      </c>
      <c r="P34" s="375" t="s">
        <v>209</v>
      </c>
      <c r="Q34" s="375" t="s">
        <v>209</v>
      </c>
      <c r="R34" s="375" t="s">
        <v>209</v>
      </c>
      <c r="S34" s="375" t="s">
        <v>209</v>
      </c>
      <c r="T34" s="377" t="s">
        <v>1538</v>
      </c>
      <c r="U34" s="76">
        <v>2</v>
      </c>
      <c r="V34" s="76"/>
      <c r="W34" s="343"/>
      <c r="X34" s="312" t="s">
        <v>1538</v>
      </c>
      <c r="Y34" s="373"/>
      <c r="Z34" s="376">
        <v>15</v>
      </c>
      <c r="AA34" s="376">
        <v>51</v>
      </c>
      <c r="AB34" s="376">
        <v>1</v>
      </c>
      <c r="AC34" s="376">
        <v>4</v>
      </c>
      <c r="AD34" s="376">
        <v>6</v>
      </c>
      <c r="AE34" s="376">
        <v>14</v>
      </c>
      <c r="AF34" s="376">
        <v>4</v>
      </c>
      <c r="AG34" s="376">
        <v>7</v>
      </c>
      <c r="AH34" s="376">
        <v>3</v>
      </c>
      <c r="AI34" s="376">
        <v>17</v>
      </c>
      <c r="AJ34" s="375" t="s">
        <v>209</v>
      </c>
      <c r="AK34" s="375" t="s">
        <v>209</v>
      </c>
      <c r="AL34" s="375" t="s">
        <v>209</v>
      </c>
      <c r="AM34" s="375" t="s">
        <v>209</v>
      </c>
      <c r="AN34" s="376">
        <v>14</v>
      </c>
      <c r="AO34" s="376">
        <v>94</v>
      </c>
      <c r="AP34" s="376">
        <v>6</v>
      </c>
      <c r="AQ34" s="376">
        <v>213</v>
      </c>
      <c r="AR34" s="377" t="s">
        <v>1538</v>
      </c>
    </row>
    <row r="35" spans="2:44" ht="10.5" customHeight="1">
      <c r="B35" s="312" t="s">
        <v>1539</v>
      </c>
      <c r="C35" s="373"/>
      <c r="D35" s="374">
        <f t="shared" si="8"/>
        <v>150</v>
      </c>
      <c r="E35" s="374">
        <f t="shared" si="8"/>
        <v>1968</v>
      </c>
      <c r="F35" s="375" t="s">
        <v>209</v>
      </c>
      <c r="G35" s="375" t="s">
        <v>209</v>
      </c>
      <c r="H35" s="376">
        <v>1</v>
      </c>
      <c r="I35" s="376">
        <v>2</v>
      </c>
      <c r="J35" s="376">
        <v>9</v>
      </c>
      <c r="K35" s="376">
        <v>125</v>
      </c>
      <c r="L35" s="376">
        <v>8</v>
      </c>
      <c r="M35" s="376">
        <v>76</v>
      </c>
      <c r="N35" s="375" t="s">
        <v>209</v>
      </c>
      <c r="O35" s="375" t="s">
        <v>209</v>
      </c>
      <c r="P35" s="375" t="s">
        <v>209</v>
      </c>
      <c r="Q35" s="375" t="s">
        <v>209</v>
      </c>
      <c r="R35" s="376">
        <v>14</v>
      </c>
      <c r="S35" s="376">
        <v>589</v>
      </c>
      <c r="T35" s="377" t="s">
        <v>1539</v>
      </c>
      <c r="U35" s="76">
        <v>2</v>
      </c>
      <c r="V35" s="76"/>
      <c r="W35" s="343"/>
      <c r="X35" s="312" t="s">
        <v>1539</v>
      </c>
      <c r="Y35" s="373"/>
      <c r="Z35" s="376">
        <v>43</v>
      </c>
      <c r="AA35" s="376">
        <v>325</v>
      </c>
      <c r="AB35" s="375" t="s">
        <v>209</v>
      </c>
      <c r="AC35" s="375" t="s">
        <v>209</v>
      </c>
      <c r="AD35" s="376">
        <v>5</v>
      </c>
      <c r="AE35" s="376">
        <v>8</v>
      </c>
      <c r="AF35" s="376">
        <v>15</v>
      </c>
      <c r="AG35" s="376">
        <v>53</v>
      </c>
      <c r="AH35" s="376">
        <v>11</v>
      </c>
      <c r="AI35" s="376">
        <v>79</v>
      </c>
      <c r="AJ35" s="376">
        <v>2</v>
      </c>
      <c r="AK35" s="376">
        <v>37</v>
      </c>
      <c r="AL35" s="376">
        <v>3</v>
      </c>
      <c r="AM35" s="376">
        <v>16</v>
      </c>
      <c r="AN35" s="376">
        <v>32</v>
      </c>
      <c r="AO35" s="376">
        <v>266</v>
      </c>
      <c r="AP35" s="376">
        <v>7</v>
      </c>
      <c r="AQ35" s="376">
        <v>392</v>
      </c>
      <c r="AR35" s="377" t="s">
        <v>1539</v>
      </c>
    </row>
    <row r="36" spans="2:44" ht="10.5" customHeight="1">
      <c r="B36" s="312" t="s">
        <v>1540</v>
      </c>
      <c r="C36" s="373"/>
      <c r="D36" s="374">
        <f t="shared" si="8"/>
        <v>99</v>
      </c>
      <c r="E36" s="374">
        <f t="shared" si="8"/>
        <v>681</v>
      </c>
      <c r="F36" s="376">
        <v>1</v>
      </c>
      <c r="G36" s="376">
        <v>8</v>
      </c>
      <c r="H36" s="375" t="s">
        <v>209</v>
      </c>
      <c r="I36" s="375" t="s">
        <v>209</v>
      </c>
      <c r="J36" s="376">
        <v>5</v>
      </c>
      <c r="K36" s="376">
        <v>36</v>
      </c>
      <c r="L36" s="376">
        <v>7</v>
      </c>
      <c r="M36" s="376">
        <v>49</v>
      </c>
      <c r="N36" s="375" t="s">
        <v>209</v>
      </c>
      <c r="O36" s="375" t="s">
        <v>209</v>
      </c>
      <c r="P36" s="375" t="s">
        <v>209</v>
      </c>
      <c r="Q36" s="375" t="s">
        <v>209</v>
      </c>
      <c r="R36" s="375" t="s">
        <v>209</v>
      </c>
      <c r="S36" s="375" t="s">
        <v>209</v>
      </c>
      <c r="T36" s="377" t="s">
        <v>1540</v>
      </c>
      <c r="U36" s="76">
        <v>2</v>
      </c>
      <c r="V36" s="76"/>
      <c r="W36" s="343"/>
      <c r="X36" s="312" t="s">
        <v>1540</v>
      </c>
      <c r="Y36" s="373"/>
      <c r="Z36" s="376">
        <v>39</v>
      </c>
      <c r="AA36" s="376">
        <v>229</v>
      </c>
      <c r="AB36" s="376">
        <v>3</v>
      </c>
      <c r="AC36" s="376">
        <v>14</v>
      </c>
      <c r="AD36" s="376">
        <v>1</v>
      </c>
      <c r="AE36" s="376">
        <v>6</v>
      </c>
      <c r="AF36" s="376">
        <v>4</v>
      </c>
      <c r="AG36" s="376">
        <v>6</v>
      </c>
      <c r="AH36" s="376">
        <v>7</v>
      </c>
      <c r="AI36" s="376">
        <v>62</v>
      </c>
      <c r="AJ36" s="376">
        <v>4</v>
      </c>
      <c r="AK36" s="376">
        <v>20</v>
      </c>
      <c r="AL36" s="376">
        <v>2</v>
      </c>
      <c r="AM36" s="376">
        <v>20</v>
      </c>
      <c r="AN36" s="376">
        <v>25</v>
      </c>
      <c r="AO36" s="376">
        <v>215</v>
      </c>
      <c r="AP36" s="376">
        <v>1</v>
      </c>
      <c r="AQ36" s="376">
        <v>16</v>
      </c>
      <c r="AR36" s="377" t="s">
        <v>1540</v>
      </c>
    </row>
    <row r="37" spans="2:44" ht="4.5" customHeight="1">
      <c r="B37" s="312"/>
      <c r="C37" s="373"/>
      <c r="D37" s="374"/>
      <c r="E37" s="374" t="s">
        <v>1237</v>
      </c>
      <c r="F37" s="378"/>
      <c r="G37" s="378"/>
      <c r="H37" s="378"/>
      <c r="I37" s="378"/>
      <c r="J37" s="378"/>
      <c r="K37" s="378"/>
      <c r="L37" s="378"/>
      <c r="M37" s="378"/>
      <c r="N37" s="379"/>
      <c r="O37" s="379"/>
      <c r="P37" s="378"/>
      <c r="Q37" s="378"/>
      <c r="R37" s="378"/>
      <c r="S37" s="378"/>
      <c r="T37" s="377"/>
      <c r="U37" s="76"/>
      <c r="V37" s="76"/>
      <c r="W37" s="343"/>
      <c r="X37" s="312"/>
      <c r="Y37" s="373"/>
      <c r="Z37" s="378"/>
      <c r="AA37" s="378"/>
      <c r="AB37" s="378"/>
      <c r="AC37" s="378"/>
      <c r="AD37" s="378"/>
      <c r="AE37" s="378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7"/>
    </row>
    <row r="38" spans="2:44" ht="10.5" customHeight="1">
      <c r="B38" s="312" t="s">
        <v>1541</v>
      </c>
      <c r="C38" s="373"/>
      <c r="D38" s="374">
        <f aca="true" t="shared" si="9" ref="D38:E42">SUM(F38:F38,H38:H38,J38:J38,L38:L38,N38:N38,P38:P38,R38:R38,Z38:Z38,AB38:AB38,AD38:AD38,AF38:AF38,AH38,AJ38,AL38,AN38,AP38)</f>
        <v>112</v>
      </c>
      <c r="E38" s="374">
        <f t="shared" si="9"/>
        <v>1460</v>
      </c>
      <c r="F38" s="375" t="s">
        <v>209</v>
      </c>
      <c r="G38" s="375" t="s">
        <v>209</v>
      </c>
      <c r="H38" s="375" t="s">
        <v>209</v>
      </c>
      <c r="I38" s="375" t="s">
        <v>209</v>
      </c>
      <c r="J38" s="376">
        <v>9</v>
      </c>
      <c r="K38" s="376">
        <v>27</v>
      </c>
      <c r="L38" s="376">
        <v>6</v>
      </c>
      <c r="M38" s="376">
        <v>13</v>
      </c>
      <c r="N38" s="375" t="s">
        <v>209</v>
      </c>
      <c r="O38" s="375" t="s">
        <v>209</v>
      </c>
      <c r="P38" s="376">
        <v>1</v>
      </c>
      <c r="Q38" s="376">
        <v>25</v>
      </c>
      <c r="R38" s="375" t="s">
        <v>209</v>
      </c>
      <c r="S38" s="375" t="s">
        <v>209</v>
      </c>
      <c r="T38" s="377" t="s">
        <v>1541</v>
      </c>
      <c r="U38" s="76">
        <v>2</v>
      </c>
      <c r="V38" s="76"/>
      <c r="W38" s="343"/>
      <c r="X38" s="312" t="s">
        <v>1541</v>
      </c>
      <c r="Y38" s="373"/>
      <c r="Z38" s="376">
        <v>43</v>
      </c>
      <c r="AA38" s="376">
        <v>160</v>
      </c>
      <c r="AB38" s="375" t="s">
        <v>209</v>
      </c>
      <c r="AC38" s="375" t="s">
        <v>209</v>
      </c>
      <c r="AD38" s="376">
        <v>3</v>
      </c>
      <c r="AE38" s="376">
        <v>9</v>
      </c>
      <c r="AF38" s="376">
        <v>9</v>
      </c>
      <c r="AG38" s="376">
        <v>37</v>
      </c>
      <c r="AH38" s="376">
        <v>8</v>
      </c>
      <c r="AI38" s="376">
        <v>134</v>
      </c>
      <c r="AJ38" s="376">
        <v>2</v>
      </c>
      <c r="AK38" s="376">
        <v>2</v>
      </c>
      <c r="AL38" s="376">
        <v>1</v>
      </c>
      <c r="AM38" s="376">
        <v>4</v>
      </c>
      <c r="AN38" s="376">
        <v>30</v>
      </c>
      <c r="AO38" s="376">
        <v>1049</v>
      </c>
      <c r="AP38" s="375" t="s">
        <v>209</v>
      </c>
      <c r="AQ38" s="375" t="s">
        <v>209</v>
      </c>
      <c r="AR38" s="377" t="s">
        <v>1541</v>
      </c>
    </row>
    <row r="39" spans="2:44" ht="10.5" customHeight="1">
      <c r="B39" s="312" t="s">
        <v>1542</v>
      </c>
      <c r="C39" s="373"/>
      <c r="D39" s="374">
        <f t="shared" si="9"/>
        <v>127</v>
      </c>
      <c r="E39" s="374">
        <f t="shared" si="9"/>
        <v>948</v>
      </c>
      <c r="F39" s="375" t="s">
        <v>209</v>
      </c>
      <c r="G39" s="375" t="s">
        <v>209</v>
      </c>
      <c r="H39" s="375" t="s">
        <v>209</v>
      </c>
      <c r="I39" s="375" t="s">
        <v>209</v>
      </c>
      <c r="J39" s="376">
        <v>6</v>
      </c>
      <c r="K39" s="376">
        <v>57</v>
      </c>
      <c r="L39" s="376">
        <v>5</v>
      </c>
      <c r="M39" s="376">
        <v>58</v>
      </c>
      <c r="N39" s="376">
        <v>1</v>
      </c>
      <c r="O39" s="376">
        <v>88</v>
      </c>
      <c r="P39" s="376">
        <v>1</v>
      </c>
      <c r="Q39" s="376">
        <v>18</v>
      </c>
      <c r="R39" s="376">
        <v>7</v>
      </c>
      <c r="S39" s="376">
        <v>82</v>
      </c>
      <c r="T39" s="377" t="s">
        <v>1542</v>
      </c>
      <c r="U39" s="76">
        <v>2</v>
      </c>
      <c r="V39" s="76"/>
      <c r="W39" s="343"/>
      <c r="X39" s="312" t="s">
        <v>1542</v>
      </c>
      <c r="Y39" s="373"/>
      <c r="Z39" s="376">
        <v>52</v>
      </c>
      <c r="AA39" s="376">
        <v>414</v>
      </c>
      <c r="AB39" s="376">
        <v>1</v>
      </c>
      <c r="AC39" s="376">
        <v>19</v>
      </c>
      <c r="AD39" s="376">
        <v>7</v>
      </c>
      <c r="AE39" s="376">
        <v>21</v>
      </c>
      <c r="AF39" s="376">
        <v>14</v>
      </c>
      <c r="AG39" s="376">
        <v>27</v>
      </c>
      <c r="AH39" s="376">
        <v>5</v>
      </c>
      <c r="AI39" s="376">
        <v>41</v>
      </c>
      <c r="AJ39" s="376">
        <v>3</v>
      </c>
      <c r="AK39" s="376">
        <v>12</v>
      </c>
      <c r="AL39" s="376">
        <v>1</v>
      </c>
      <c r="AM39" s="376">
        <v>6</v>
      </c>
      <c r="AN39" s="376">
        <v>24</v>
      </c>
      <c r="AO39" s="376">
        <v>105</v>
      </c>
      <c r="AP39" s="375" t="s">
        <v>209</v>
      </c>
      <c r="AQ39" s="375" t="s">
        <v>209</v>
      </c>
      <c r="AR39" s="377" t="s">
        <v>1542</v>
      </c>
    </row>
    <row r="40" spans="2:44" ht="10.5" customHeight="1">
      <c r="B40" s="312" t="s">
        <v>1543</v>
      </c>
      <c r="C40" s="373"/>
      <c r="D40" s="374">
        <f t="shared" si="9"/>
        <v>60</v>
      </c>
      <c r="E40" s="374">
        <f t="shared" si="9"/>
        <v>1094</v>
      </c>
      <c r="F40" s="375" t="s">
        <v>209</v>
      </c>
      <c r="G40" s="375" t="s">
        <v>209</v>
      </c>
      <c r="H40" s="375" t="s">
        <v>209</v>
      </c>
      <c r="I40" s="375" t="s">
        <v>209</v>
      </c>
      <c r="J40" s="376">
        <v>8</v>
      </c>
      <c r="K40" s="376">
        <v>89</v>
      </c>
      <c r="L40" s="376">
        <v>26</v>
      </c>
      <c r="M40" s="376">
        <v>728</v>
      </c>
      <c r="N40" s="375" t="s">
        <v>209</v>
      </c>
      <c r="O40" s="375" t="s">
        <v>209</v>
      </c>
      <c r="P40" s="375" t="s">
        <v>209</v>
      </c>
      <c r="Q40" s="375" t="s">
        <v>209</v>
      </c>
      <c r="R40" s="376">
        <v>13</v>
      </c>
      <c r="S40" s="376">
        <v>187</v>
      </c>
      <c r="T40" s="377" t="s">
        <v>1543</v>
      </c>
      <c r="U40" s="76">
        <v>5</v>
      </c>
      <c r="V40" s="76"/>
      <c r="W40" s="343"/>
      <c r="X40" s="312" t="s">
        <v>1543</v>
      </c>
      <c r="Y40" s="373"/>
      <c r="Z40" s="376">
        <v>10</v>
      </c>
      <c r="AA40" s="376">
        <v>69</v>
      </c>
      <c r="AB40" s="375" t="s">
        <v>209</v>
      </c>
      <c r="AC40" s="375" t="s">
        <v>209</v>
      </c>
      <c r="AD40" s="375" t="s">
        <v>209</v>
      </c>
      <c r="AE40" s="375" t="s">
        <v>209</v>
      </c>
      <c r="AF40" s="375" t="s">
        <v>209</v>
      </c>
      <c r="AG40" s="375" t="s">
        <v>209</v>
      </c>
      <c r="AH40" s="375" t="s">
        <v>209</v>
      </c>
      <c r="AI40" s="375" t="s">
        <v>209</v>
      </c>
      <c r="AJ40" s="375" t="s">
        <v>209</v>
      </c>
      <c r="AK40" s="375" t="s">
        <v>209</v>
      </c>
      <c r="AL40" s="375" t="s">
        <v>209</v>
      </c>
      <c r="AM40" s="375" t="s">
        <v>209</v>
      </c>
      <c r="AN40" s="376">
        <v>3</v>
      </c>
      <c r="AO40" s="376">
        <v>21</v>
      </c>
      <c r="AP40" s="375" t="s">
        <v>209</v>
      </c>
      <c r="AQ40" s="375" t="s">
        <v>209</v>
      </c>
      <c r="AR40" s="377" t="s">
        <v>1543</v>
      </c>
    </row>
    <row r="41" spans="2:44" ht="10.5" customHeight="1">
      <c r="B41" s="312" t="s">
        <v>1544</v>
      </c>
      <c r="C41" s="373"/>
      <c r="D41" s="374">
        <f t="shared" si="9"/>
        <v>50</v>
      </c>
      <c r="E41" s="374">
        <f t="shared" si="9"/>
        <v>660</v>
      </c>
      <c r="F41" s="375" t="s">
        <v>209</v>
      </c>
      <c r="G41" s="375" t="s">
        <v>209</v>
      </c>
      <c r="H41" s="375" t="s">
        <v>209</v>
      </c>
      <c r="I41" s="375" t="s">
        <v>209</v>
      </c>
      <c r="J41" s="376">
        <v>9</v>
      </c>
      <c r="K41" s="376">
        <v>160</v>
      </c>
      <c r="L41" s="376">
        <v>9</v>
      </c>
      <c r="M41" s="376">
        <v>114</v>
      </c>
      <c r="N41" s="375" t="s">
        <v>209</v>
      </c>
      <c r="O41" s="375" t="s">
        <v>209</v>
      </c>
      <c r="P41" s="376">
        <v>1</v>
      </c>
      <c r="Q41" s="376">
        <v>7</v>
      </c>
      <c r="R41" s="376">
        <v>1</v>
      </c>
      <c r="S41" s="376">
        <v>11</v>
      </c>
      <c r="T41" s="377" t="s">
        <v>1544</v>
      </c>
      <c r="U41" s="76">
        <v>5</v>
      </c>
      <c r="V41" s="76"/>
      <c r="W41" s="343"/>
      <c r="X41" s="312" t="s">
        <v>1544</v>
      </c>
      <c r="Y41" s="373"/>
      <c r="Z41" s="376">
        <v>16</v>
      </c>
      <c r="AA41" s="376">
        <v>194</v>
      </c>
      <c r="AB41" s="376">
        <v>1</v>
      </c>
      <c r="AC41" s="376">
        <v>4</v>
      </c>
      <c r="AD41" s="375" t="s">
        <v>209</v>
      </c>
      <c r="AE41" s="375" t="s">
        <v>209</v>
      </c>
      <c r="AF41" s="376">
        <v>1</v>
      </c>
      <c r="AG41" s="376">
        <v>3</v>
      </c>
      <c r="AH41" s="376">
        <v>1</v>
      </c>
      <c r="AI41" s="376">
        <v>82</v>
      </c>
      <c r="AJ41" s="376">
        <v>2</v>
      </c>
      <c r="AK41" s="376">
        <v>20</v>
      </c>
      <c r="AL41" s="375" t="s">
        <v>209</v>
      </c>
      <c r="AM41" s="375" t="s">
        <v>209</v>
      </c>
      <c r="AN41" s="376">
        <v>9</v>
      </c>
      <c r="AO41" s="376">
        <v>65</v>
      </c>
      <c r="AP41" s="375" t="s">
        <v>209</v>
      </c>
      <c r="AQ41" s="375" t="s">
        <v>209</v>
      </c>
      <c r="AR41" s="377" t="s">
        <v>1544</v>
      </c>
    </row>
    <row r="42" spans="2:44" ht="10.5" customHeight="1">
      <c r="B42" s="312" t="s">
        <v>1545</v>
      </c>
      <c r="C42" s="373"/>
      <c r="D42" s="374">
        <f t="shared" si="9"/>
        <v>62</v>
      </c>
      <c r="E42" s="374">
        <f t="shared" si="9"/>
        <v>706</v>
      </c>
      <c r="F42" s="375" t="s">
        <v>209</v>
      </c>
      <c r="G42" s="375" t="s">
        <v>209</v>
      </c>
      <c r="H42" s="375" t="s">
        <v>209</v>
      </c>
      <c r="I42" s="375" t="s">
        <v>209</v>
      </c>
      <c r="J42" s="376">
        <v>8</v>
      </c>
      <c r="K42" s="376">
        <v>71</v>
      </c>
      <c r="L42" s="376">
        <v>13</v>
      </c>
      <c r="M42" s="376">
        <v>252</v>
      </c>
      <c r="N42" s="375" t="s">
        <v>209</v>
      </c>
      <c r="O42" s="375" t="s">
        <v>209</v>
      </c>
      <c r="P42" s="375" t="s">
        <v>209</v>
      </c>
      <c r="Q42" s="375" t="s">
        <v>209</v>
      </c>
      <c r="R42" s="376">
        <v>4</v>
      </c>
      <c r="S42" s="376">
        <v>101</v>
      </c>
      <c r="T42" s="377" t="s">
        <v>1545</v>
      </c>
      <c r="U42" s="76">
        <v>5</v>
      </c>
      <c r="V42" s="76"/>
      <c r="W42" s="343"/>
      <c r="X42" s="312" t="s">
        <v>1545</v>
      </c>
      <c r="Y42" s="373"/>
      <c r="Z42" s="376">
        <v>15</v>
      </c>
      <c r="AA42" s="376">
        <v>197</v>
      </c>
      <c r="AB42" s="375" t="s">
        <v>209</v>
      </c>
      <c r="AC42" s="375" t="s">
        <v>209</v>
      </c>
      <c r="AD42" s="376">
        <v>2</v>
      </c>
      <c r="AE42" s="376">
        <v>2</v>
      </c>
      <c r="AF42" s="376">
        <v>5</v>
      </c>
      <c r="AG42" s="376">
        <v>15</v>
      </c>
      <c r="AH42" s="376">
        <v>2</v>
      </c>
      <c r="AI42" s="376">
        <v>14</v>
      </c>
      <c r="AJ42" s="375" t="s">
        <v>209</v>
      </c>
      <c r="AK42" s="375" t="s">
        <v>209</v>
      </c>
      <c r="AL42" s="376">
        <v>2</v>
      </c>
      <c r="AM42" s="376">
        <v>7</v>
      </c>
      <c r="AN42" s="376">
        <v>11</v>
      </c>
      <c r="AO42" s="376">
        <v>47</v>
      </c>
      <c r="AP42" s="375" t="s">
        <v>209</v>
      </c>
      <c r="AQ42" s="375" t="s">
        <v>209</v>
      </c>
      <c r="AR42" s="377" t="s">
        <v>1545</v>
      </c>
    </row>
    <row r="43" spans="2:44" ht="4.5" customHeight="1">
      <c r="B43" s="312"/>
      <c r="C43" s="373"/>
      <c r="D43" s="374"/>
      <c r="E43" s="374" t="s">
        <v>1237</v>
      </c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7"/>
      <c r="U43" s="76"/>
      <c r="V43" s="76"/>
      <c r="W43" s="343"/>
      <c r="X43" s="312"/>
      <c r="Y43" s="373"/>
      <c r="Z43" s="378"/>
      <c r="AA43" s="378"/>
      <c r="AB43" s="378"/>
      <c r="AC43" s="378"/>
      <c r="AD43" s="378"/>
      <c r="AE43" s="378"/>
      <c r="AF43" s="376"/>
      <c r="AG43" s="376"/>
      <c r="AH43" s="376"/>
      <c r="AI43" s="376"/>
      <c r="AJ43" s="376"/>
      <c r="AK43" s="376"/>
      <c r="AL43" s="375"/>
      <c r="AM43" s="375"/>
      <c r="AN43" s="376"/>
      <c r="AO43" s="376"/>
      <c r="AP43" s="375"/>
      <c r="AQ43" s="375"/>
      <c r="AR43" s="377"/>
    </row>
    <row r="44" spans="2:44" ht="10.5" customHeight="1">
      <c r="B44" s="312" t="s">
        <v>1546</v>
      </c>
      <c r="C44" s="373"/>
      <c r="D44" s="374">
        <f aca="true" t="shared" si="10" ref="D44:E48">SUM(F44:F44,H44:H44,J44:J44,L44:L44,N44:N44,P44:P44,R44:R44,Z44:Z44,AB44:AB44,AD44:AD44,AF44:AF44,AH44,AJ44,AL44,AN44,AP44)</f>
        <v>134</v>
      </c>
      <c r="E44" s="374">
        <f t="shared" si="10"/>
        <v>2063</v>
      </c>
      <c r="F44" s="375" t="s">
        <v>209</v>
      </c>
      <c r="G44" s="375" t="s">
        <v>209</v>
      </c>
      <c r="H44" s="375" t="s">
        <v>209</v>
      </c>
      <c r="I44" s="375" t="s">
        <v>209</v>
      </c>
      <c r="J44" s="376">
        <v>13</v>
      </c>
      <c r="K44" s="376">
        <v>157</v>
      </c>
      <c r="L44" s="376">
        <v>12</v>
      </c>
      <c r="M44" s="376">
        <v>197</v>
      </c>
      <c r="N44" s="375" t="s">
        <v>209</v>
      </c>
      <c r="O44" s="375" t="s">
        <v>209</v>
      </c>
      <c r="P44" s="376">
        <v>1</v>
      </c>
      <c r="Q44" s="376">
        <v>55</v>
      </c>
      <c r="R44" s="376">
        <v>14</v>
      </c>
      <c r="S44" s="376">
        <v>304</v>
      </c>
      <c r="T44" s="377" t="s">
        <v>1546</v>
      </c>
      <c r="U44" s="76">
        <v>5</v>
      </c>
      <c r="V44" s="76"/>
      <c r="W44" s="343"/>
      <c r="X44" s="312" t="s">
        <v>1546</v>
      </c>
      <c r="Y44" s="373"/>
      <c r="Z44" s="376">
        <v>36</v>
      </c>
      <c r="AA44" s="376">
        <v>187</v>
      </c>
      <c r="AB44" s="376">
        <v>1</v>
      </c>
      <c r="AC44" s="376">
        <v>31</v>
      </c>
      <c r="AD44" s="376">
        <v>6</v>
      </c>
      <c r="AE44" s="376">
        <v>12</v>
      </c>
      <c r="AF44" s="376">
        <v>11</v>
      </c>
      <c r="AG44" s="376">
        <v>71</v>
      </c>
      <c r="AH44" s="376">
        <v>5</v>
      </c>
      <c r="AI44" s="376">
        <v>879</v>
      </c>
      <c r="AJ44" s="376">
        <v>7</v>
      </c>
      <c r="AK44" s="376">
        <v>51</v>
      </c>
      <c r="AL44" s="376">
        <v>1</v>
      </c>
      <c r="AM44" s="376">
        <v>7</v>
      </c>
      <c r="AN44" s="376">
        <v>27</v>
      </c>
      <c r="AO44" s="376">
        <v>112</v>
      </c>
      <c r="AP44" s="375" t="s">
        <v>209</v>
      </c>
      <c r="AQ44" s="375" t="s">
        <v>209</v>
      </c>
      <c r="AR44" s="377" t="s">
        <v>1546</v>
      </c>
    </row>
    <row r="45" spans="2:44" ht="10.5" customHeight="1">
      <c r="B45" s="312" t="s">
        <v>1547</v>
      </c>
      <c r="C45" s="373"/>
      <c r="D45" s="374">
        <f t="shared" si="10"/>
        <v>43</v>
      </c>
      <c r="E45" s="374">
        <f t="shared" si="10"/>
        <v>426</v>
      </c>
      <c r="F45" s="375" t="s">
        <v>209</v>
      </c>
      <c r="G45" s="375" t="s">
        <v>209</v>
      </c>
      <c r="H45" s="375" t="s">
        <v>209</v>
      </c>
      <c r="I45" s="375" t="s">
        <v>209</v>
      </c>
      <c r="J45" s="376">
        <v>2</v>
      </c>
      <c r="K45" s="376">
        <v>22</v>
      </c>
      <c r="L45" s="376">
        <v>3</v>
      </c>
      <c r="M45" s="376">
        <v>175</v>
      </c>
      <c r="N45" s="375" t="s">
        <v>209</v>
      </c>
      <c r="O45" s="375" t="s">
        <v>209</v>
      </c>
      <c r="P45" s="375" t="s">
        <v>209</v>
      </c>
      <c r="Q45" s="375" t="s">
        <v>209</v>
      </c>
      <c r="R45" s="376">
        <v>1</v>
      </c>
      <c r="S45" s="376">
        <v>9</v>
      </c>
      <c r="T45" s="377" t="s">
        <v>1547</v>
      </c>
      <c r="U45" s="76">
        <v>5</v>
      </c>
      <c r="V45" s="76"/>
      <c r="W45" s="343"/>
      <c r="X45" s="312" t="s">
        <v>1547</v>
      </c>
      <c r="Y45" s="373"/>
      <c r="Z45" s="376">
        <v>8</v>
      </c>
      <c r="AA45" s="376">
        <v>46</v>
      </c>
      <c r="AB45" s="376">
        <v>2</v>
      </c>
      <c r="AC45" s="376">
        <v>3</v>
      </c>
      <c r="AD45" s="376">
        <v>4</v>
      </c>
      <c r="AE45" s="376">
        <v>4</v>
      </c>
      <c r="AF45" s="376">
        <v>5</v>
      </c>
      <c r="AG45" s="376">
        <v>17</v>
      </c>
      <c r="AH45" s="376">
        <v>3</v>
      </c>
      <c r="AI45" s="376">
        <v>40</v>
      </c>
      <c r="AJ45" s="376">
        <v>3</v>
      </c>
      <c r="AK45" s="376">
        <v>25</v>
      </c>
      <c r="AL45" s="375" t="s">
        <v>209</v>
      </c>
      <c r="AM45" s="375" t="s">
        <v>209</v>
      </c>
      <c r="AN45" s="376">
        <v>12</v>
      </c>
      <c r="AO45" s="376">
        <v>85</v>
      </c>
      <c r="AP45" s="375" t="s">
        <v>209</v>
      </c>
      <c r="AQ45" s="375" t="s">
        <v>209</v>
      </c>
      <c r="AR45" s="377" t="s">
        <v>1547</v>
      </c>
    </row>
    <row r="46" spans="2:44" ht="10.5" customHeight="1">
      <c r="B46" s="312" t="s">
        <v>1548</v>
      </c>
      <c r="C46" s="373"/>
      <c r="D46" s="374">
        <f t="shared" si="10"/>
        <v>80</v>
      </c>
      <c r="E46" s="374">
        <f t="shared" si="10"/>
        <v>1330</v>
      </c>
      <c r="F46" s="375" t="s">
        <v>209</v>
      </c>
      <c r="G46" s="375" t="s">
        <v>209</v>
      </c>
      <c r="H46" s="375" t="s">
        <v>209</v>
      </c>
      <c r="I46" s="375" t="s">
        <v>209</v>
      </c>
      <c r="J46" s="376">
        <v>7</v>
      </c>
      <c r="K46" s="376">
        <v>42</v>
      </c>
      <c r="L46" s="376">
        <v>9</v>
      </c>
      <c r="M46" s="376">
        <v>106</v>
      </c>
      <c r="N46" s="375" t="s">
        <v>209</v>
      </c>
      <c r="O46" s="375" t="s">
        <v>209</v>
      </c>
      <c r="P46" s="375" t="s">
        <v>209</v>
      </c>
      <c r="Q46" s="375" t="s">
        <v>209</v>
      </c>
      <c r="R46" s="376">
        <v>3</v>
      </c>
      <c r="S46" s="376">
        <v>465</v>
      </c>
      <c r="T46" s="377" t="s">
        <v>1548</v>
      </c>
      <c r="U46" s="76">
        <v>5</v>
      </c>
      <c r="V46" s="76"/>
      <c r="W46" s="343"/>
      <c r="X46" s="312" t="s">
        <v>1548</v>
      </c>
      <c r="Y46" s="373"/>
      <c r="Z46" s="376">
        <v>16</v>
      </c>
      <c r="AA46" s="376">
        <v>253</v>
      </c>
      <c r="AB46" s="375" t="s">
        <v>209</v>
      </c>
      <c r="AC46" s="375" t="s">
        <v>209</v>
      </c>
      <c r="AD46" s="376">
        <v>8</v>
      </c>
      <c r="AE46" s="376">
        <v>9</v>
      </c>
      <c r="AF46" s="376">
        <v>11</v>
      </c>
      <c r="AG46" s="376">
        <v>34</v>
      </c>
      <c r="AH46" s="376">
        <v>5</v>
      </c>
      <c r="AI46" s="376">
        <v>59</v>
      </c>
      <c r="AJ46" s="376">
        <v>2</v>
      </c>
      <c r="AK46" s="376">
        <v>209</v>
      </c>
      <c r="AL46" s="375" t="s">
        <v>209</v>
      </c>
      <c r="AM46" s="375" t="s">
        <v>209</v>
      </c>
      <c r="AN46" s="376">
        <v>19</v>
      </c>
      <c r="AO46" s="376">
        <v>153</v>
      </c>
      <c r="AP46" s="375" t="s">
        <v>209</v>
      </c>
      <c r="AQ46" s="375" t="s">
        <v>209</v>
      </c>
      <c r="AR46" s="377" t="s">
        <v>1548</v>
      </c>
    </row>
    <row r="47" spans="2:44" ht="10.5" customHeight="1">
      <c r="B47" s="312" t="s">
        <v>1549</v>
      </c>
      <c r="C47" s="373"/>
      <c r="D47" s="374">
        <f t="shared" si="10"/>
        <v>24</v>
      </c>
      <c r="E47" s="374">
        <f t="shared" si="10"/>
        <v>531</v>
      </c>
      <c r="F47" s="375" t="s">
        <v>209</v>
      </c>
      <c r="G47" s="375" t="s">
        <v>209</v>
      </c>
      <c r="H47" s="375" t="s">
        <v>209</v>
      </c>
      <c r="I47" s="375" t="s">
        <v>209</v>
      </c>
      <c r="J47" s="376">
        <v>3</v>
      </c>
      <c r="K47" s="376">
        <v>38</v>
      </c>
      <c r="L47" s="376">
        <v>5</v>
      </c>
      <c r="M47" s="376">
        <v>256</v>
      </c>
      <c r="N47" s="375" t="s">
        <v>209</v>
      </c>
      <c r="O47" s="375" t="s">
        <v>209</v>
      </c>
      <c r="P47" s="375" t="s">
        <v>209</v>
      </c>
      <c r="Q47" s="375" t="s">
        <v>209</v>
      </c>
      <c r="R47" s="375" t="s">
        <v>209</v>
      </c>
      <c r="S47" s="375" t="s">
        <v>209</v>
      </c>
      <c r="T47" s="377" t="s">
        <v>1549</v>
      </c>
      <c r="U47" s="76">
        <v>5</v>
      </c>
      <c r="V47" s="76"/>
      <c r="W47" s="343"/>
      <c r="X47" s="312" t="s">
        <v>1549</v>
      </c>
      <c r="Y47" s="373"/>
      <c r="Z47" s="376">
        <v>6</v>
      </c>
      <c r="AA47" s="376">
        <v>33</v>
      </c>
      <c r="AB47" s="375" t="s">
        <v>209</v>
      </c>
      <c r="AC47" s="375" t="s">
        <v>209</v>
      </c>
      <c r="AD47" s="375" t="s">
        <v>209</v>
      </c>
      <c r="AE47" s="375" t="s">
        <v>209</v>
      </c>
      <c r="AF47" s="375" t="s">
        <v>209</v>
      </c>
      <c r="AG47" s="375" t="s">
        <v>209</v>
      </c>
      <c r="AH47" s="376">
        <v>1</v>
      </c>
      <c r="AI47" s="376">
        <v>4</v>
      </c>
      <c r="AJ47" s="376">
        <v>1</v>
      </c>
      <c r="AK47" s="376">
        <v>1</v>
      </c>
      <c r="AL47" s="375" t="s">
        <v>209</v>
      </c>
      <c r="AM47" s="375" t="s">
        <v>209</v>
      </c>
      <c r="AN47" s="376">
        <v>8</v>
      </c>
      <c r="AO47" s="376">
        <v>199</v>
      </c>
      <c r="AP47" s="375" t="s">
        <v>209</v>
      </c>
      <c r="AQ47" s="375" t="s">
        <v>209</v>
      </c>
      <c r="AR47" s="377" t="s">
        <v>1549</v>
      </c>
    </row>
    <row r="48" spans="2:44" ht="10.5" customHeight="1">
      <c r="B48" s="312" t="s">
        <v>1550</v>
      </c>
      <c r="C48" s="373"/>
      <c r="D48" s="374">
        <f t="shared" si="10"/>
        <v>134</v>
      </c>
      <c r="E48" s="374">
        <f t="shared" si="10"/>
        <v>1195</v>
      </c>
      <c r="F48" s="375" t="s">
        <v>209</v>
      </c>
      <c r="G48" s="375" t="s">
        <v>209</v>
      </c>
      <c r="H48" s="375" t="s">
        <v>209</v>
      </c>
      <c r="I48" s="375" t="s">
        <v>209</v>
      </c>
      <c r="J48" s="376">
        <v>9</v>
      </c>
      <c r="K48" s="376">
        <v>179</v>
      </c>
      <c r="L48" s="376">
        <v>10</v>
      </c>
      <c r="M48" s="376">
        <v>102</v>
      </c>
      <c r="N48" s="375" t="s">
        <v>209</v>
      </c>
      <c r="O48" s="375" t="s">
        <v>209</v>
      </c>
      <c r="P48" s="375" t="s">
        <v>209</v>
      </c>
      <c r="Q48" s="375" t="s">
        <v>209</v>
      </c>
      <c r="R48" s="375" t="s">
        <v>209</v>
      </c>
      <c r="S48" s="375" t="s">
        <v>209</v>
      </c>
      <c r="T48" s="377" t="s">
        <v>1550</v>
      </c>
      <c r="U48" s="76">
        <v>2</v>
      </c>
      <c r="V48" s="76"/>
      <c r="W48" s="343"/>
      <c r="X48" s="312" t="s">
        <v>1550</v>
      </c>
      <c r="Y48" s="373"/>
      <c r="Z48" s="376">
        <v>44</v>
      </c>
      <c r="AA48" s="376">
        <v>288</v>
      </c>
      <c r="AB48" s="375" t="s">
        <v>209</v>
      </c>
      <c r="AC48" s="375" t="s">
        <v>209</v>
      </c>
      <c r="AD48" s="376">
        <v>7</v>
      </c>
      <c r="AE48" s="376">
        <v>10</v>
      </c>
      <c r="AF48" s="376">
        <v>12</v>
      </c>
      <c r="AG48" s="376">
        <v>43</v>
      </c>
      <c r="AH48" s="376">
        <v>13</v>
      </c>
      <c r="AI48" s="376">
        <v>287</v>
      </c>
      <c r="AJ48" s="376">
        <v>1</v>
      </c>
      <c r="AK48" s="376">
        <v>1</v>
      </c>
      <c r="AL48" s="376">
        <v>2</v>
      </c>
      <c r="AM48" s="376">
        <v>10</v>
      </c>
      <c r="AN48" s="376">
        <v>36</v>
      </c>
      <c r="AO48" s="376">
        <v>275</v>
      </c>
      <c r="AP48" s="375" t="s">
        <v>209</v>
      </c>
      <c r="AQ48" s="375" t="s">
        <v>209</v>
      </c>
      <c r="AR48" s="377" t="s">
        <v>1550</v>
      </c>
    </row>
    <row r="49" spans="2:44" ht="4.5" customHeight="1">
      <c r="B49" s="312"/>
      <c r="C49" s="373"/>
      <c r="D49" s="374"/>
      <c r="E49" s="374" t="s">
        <v>1128</v>
      </c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7"/>
      <c r="U49" s="76"/>
      <c r="V49" s="76"/>
      <c r="W49" s="343"/>
      <c r="X49" s="312"/>
      <c r="Y49" s="373"/>
      <c r="Z49" s="378"/>
      <c r="AA49" s="378"/>
      <c r="AB49" s="378"/>
      <c r="AC49" s="378"/>
      <c r="AD49" s="378"/>
      <c r="AE49" s="378"/>
      <c r="AF49" s="376"/>
      <c r="AG49" s="376"/>
      <c r="AH49" s="376"/>
      <c r="AI49" s="376"/>
      <c r="AJ49" s="376"/>
      <c r="AK49" s="376"/>
      <c r="AL49" s="375"/>
      <c r="AM49" s="375"/>
      <c r="AN49" s="376"/>
      <c r="AO49" s="376"/>
      <c r="AP49" s="375"/>
      <c r="AQ49" s="375"/>
      <c r="AR49" s="377"/>
    </row>
    <row r="50" spans="2:44" ht="10.5" customHeight="1">
      <c r="B50" s="312" t="s">
        <v>1551</v>
      </c>
      <c r="C50" s="373"/>
      <c r="D50" s="374">
        <f aca="true" t="shared" si="11" ref="D50:E54">SUM(F50:F50,H50:H50,J50:J50,L50:L50,N50:N50,P50:P50,R50:R50,Z50:Z50,AB50:AB50,AD50:AD50,AF50:AF50,AH50,AJ50,AL50,AN50,AP50)</f>
        <v>86</v>
      </c>
      <c r="E50" s="374">
        <f t="shared" si="11"/>
        <v>867</v>
      </c>
      <c r="F50" s="375" t="s">
        <v>209</v>
      </c>
      <c r="G50" s="375" t="s">
        <v>209</v>
      </c>
      <c r="H50" s="375" t="s">
        <v>209</v>
      </c>
      <c r="I50" s="375" t="s">
        <v>209</v>
      </c>
      <c r="J50" s="376">
        <v>10</v>
      </c>
      <c r="K50" s="376">
        <v>81</v>
      </c>
      <c r="L50" s="376">
        <v>1</v>
      </c>
      <c r="M50" s="376">
        <v>4</v>
      </c>
      <c r="N50" s="375" t="s">
        <v>209</v>
      </c>
      <c r="O50" s="375" t="s">
        <v>209</v>
      </c>
      <c r="P50" s="375" t="s">
        <v>209</v>
      </c>
      <c r="Q50" s="375" t="s">
        <v>209</v>
      </c>
      <c r="R50" s="375" t="s">
        <v>209</v>
      </c>
      <c r="S50" s="375" t="s">
        <v>209</v>
      </c>
      <c r="T50" s="377" t="s">
        <v>1551</v>
      </c>
      <c r="U50" s="76">
        <v>2</v>
      </c>
      <c r="V50" s="76"/>
      <c r="W50" s="343"/>
      <c r="X50" s="312" t="s">
        <v>1551</v>
      </c>
      <c r="Y50" s="373"/>
      <c r="Z50" s="376">
        <v>29</v>
      </c>
      <c r="AA50" s="376">
        <v>169</v>
      </c>
      <c r="AB50" s="375" t="s">
        <v>209</v>
      </c>
      <c r="AC50" s="375" t="s">
        <v>209</v>
      </c>
      <c r="AD50" s="376">
        <v>4</v>
      </c>
      <c r="AE50" s="376">
        <v>4</v>
      </c>
      <c r="AF50" s="376">
        <v>5</v>
      </c>
      <c r="AG50" s="376">
        <v>36</v>
      </c>
      <c r="AH50" s="376">
        <v>9</v>
      </c>
      <c r="AI50" s="376">
        <v>163</v>
      </c>
      <c r="AJ50" s="376">
        <v>2</v>
      </c>
      <c r="AK50" s="376">
        <v>23</v>
      </c>
      <c r="AL50" s="376">
        <v>1</v>
      </c>
      <c r="AM50" s="376">
        <v>13</v>
      </c>
      <c r="AN50" s="376">
        <v>25</v>
      </c>
      <c r="AO50" s="376">
        <v>374</v>
      </c>
      <c r="AP50" s="375" t="s">
        <v>209</v>
      </c>
      <c r="AQ50" s="375" t="s">
        <v>209</v>
      </c>
      <c r="AR50" s="377" t="s">
        <v>1551</v>
      </c>
    </row>
    <row r="51" spans="2:44" ht="10.5" customHeight="1">
      <c r="B51" s="312" t="s">
        <v>1552</v>
      </c>
      <c r="C51" s="373"/>
      <c r="D51" s="374">
        <f t="shared" si="11"/>
        <v>122</v>
      </c>
      <c r="E51" s="374">
        <f t="shared" si="11"/>
        <v>830</v>
      </c>
      <c r="F51" s="375" t="s">
        <v>209</v>
      </c>
      <c r="G51" s="375" t="s">
        <v>209</v>
      </c>
      <c r="H51" s="375" t="s">
        <v>209</v>
      </c>
      <c r="I51" s="375" t="s">
        <v>209</v>
      </c>
      <c r="J51" s="376">
        <v>14</v>
      </c>
      <c r="K51" s="376">
        <v>91</v>
      </c>
      <c r="L51" s="376">
        <v>2</v>
      </c>
      <c r="M51" s="376">
        <v>12</v>
      </c>
      <c r="N51" s="375" t="s">
        <v>209</v>
      </c>
      <c r="O51" s="375" t="s">
        <v>209</v>
      </c>
      <c r="P51" s="376">
        <v>1</v>
      </c>
      <c r="Q51" s="376">
        <v>6</v>
      </c>
      <c r="R51" s="376">
        <v>1</v>
      </c>
      <c r="S51" s="376">
        <v>5</v>
      </c>
      <c r="T51" s="377" t="s">
        <v>1552</v>
      </c>
      <c r="U51" s="76">
        <v>2</v>
      </c>
      <c r="V51" s="76"/>
      <c r="W51" s="343"/>
      <c r="X51" s="312" t="s">
        <v>1552</v>
      </c>
      <c r="Y51" s="373"/>
      <c r="Z51" s="376">
        <v>36</v>
      </c>
      <c r="AA51" s="376">
        <v>317</v>
      </c>
      <c r="AB51" s="376">
        <v>2</v>
      </c>
      <c r="AC51" s="376">
        <v>26</v>
      </c>
      <c r="AD51" s="376">
        <v>12</v>
      </c>
      <c r="AE51" s="376">
        <v>27</v>
      </c>
      <c r="AF51" s="376">
        <v>12</v>
      </c>
      <c r="AG51" s="376">
        <v>64</v>
      </c>
      <c r="AH51" s="376">
        <v>6</v>
      </c>
      <c r="AI51" s="376">
        <v>32</v>
      </c>
      <c r="AJ51" s="376">
        <v>6</v>
      </c>
      <c r="AK51" s="376">
        <v>110</v>
      </c>
      <c r="AL51" s="375" t="s">
        <v>209</v>
      </c>
      <c r="AM51" s="375" t="s">
        <v>209</v>
      </c>
      <c r="AN51" s="376">
        <v>30</v>
      </c>
      <c r="AO51" s="376">
        <v>140</v>
      </c>
      <c r="AP51" s="375" t="s">
        <v>209</v>
      </c>
      <c r="AQ51" s="375" t="s">
        <v>209</v>
      </c>
      <c r="AR51" s="377" t="s">
        <v>1552</v>
      </c>
    </row>
    <row r="52" spans="2:44" ht="10.5" customHeight="1">
      <c r="B52" s="312" t="s">
        <v>1553</v>
      </c>
      <c r="C52" s="373"/>
      <c r="D52" s="374">
        <f t="shared" si="11"/>
        <v>66</v>
      </c>
      <c r="E52" s="374">
        <f t="shared" si="11"/>
        <v>492</v>
      </c>
      <c r="F52" s="375" t="s">
        <v>209</v>
      </c>
      <c r="G52" s="375" t="s">
        <v>209</v>
      </c>
      <c r="H52" s="375" t="s">
        <v>209</v>
      </c>
      <c r="I52" s="375" t="s">
        <v>209</v>
      </c>
      <c r="J52" s="376">
        <v>4</v>
      </c>
      <c r="K52" s="376">
        <v>32</v>
      </c>
      <c r="L52" s="376">
        <v>1</v>
      </c>
      <c r="M52" s="376">
        <v>2</v>
      </c>
      <c r="N52" s="375" t="s">
        <v>209</v>
      </c>
      <c r="O52" s="375" t="s">
        <v>209</v>
      </c>
      <c r="P52" s="375" t="s">
        <v>209</v>
      </c>
      <c r="Q52" s="375" t="s">
        <v>209</v>
      </c>
      <c r="R52" s="375" t="s">
        <v>209</v>
      </c>
      <c r="S52" s="375" t="s">
        <v>209</v>
      </c>
      <c r="T52" s="377" t="s">
        <v>1553</v>
      </c>
      <c r="U52" s="76">
        <v>2</v>
      </c>
      <c r="V52" s="76"/>
      <c r="W52" s="343"/>
      <c r="X52" s="312" t="s">
        <v>1553</v>
      </c>
      <c r="Y52" s="373"/>
      <c r="Z52" s="376">
        <v>11</v>
      </c>
      <c r="AA52" s="376">
        <v>74</v>
      </c>
      <c r="AB52" s="375" t="s">
        <v>209</v>
      </c>
      <c r="AC52" s="375" t="s">
        <v>209</v>
      </c>
      <c r="AD52" s="376">
        <v>6</v>
      </c>
      <c r="AE52" s="376">
        <v>8</v>
      </c>
      <c r="AF52" s="376">
        <v>9</v>
      </c>
      <c r="AG52" s="376">
        <v>31</v>
      </c>
      <c r="AH52" s="376">
        <v>4</v>
      </c>
      <c r="AI52" s="376">
        <v>22</v>
      </c>
      <c r="AJ52" s="376">
        <v>2</v>
      </c>
      <c r="AK52" s="376">
        <v>2</v>
      </c>
      <c r="AL52" s="376">
        <v>1</v>
      </c>
      <c r="AM52" s="376">
        <v>7</v>
      </c>
      <c r="AN52" s="376">
        <v>28</v>
      </c>
      <c r="AO52" s="376">
        <v>314</v>
      </c>
      <c r="AP52" s="375" t="s">
        <v>209</v>
      </c>
      <c r="AQ52" s="375" t="s">
        <v>209</v>
      </c>
      <c r="AR52" s="377" t="s">
        <v>1553</v>
      </c>
    </row>
    <row r="53" spans="2:44" ht="10.5" customHeight="1">
      <c r="B53" s="312" t="s">
        <v>1554</v>
      </c>
      <c r="C53" s="373"/>
      <c r="D53" s="374">
        <f t="shared" si="11"/>
        <v>75</v>
      </c>
      <c r="E53" s="374">
        <f t="shared" si="11"/>
        <v>417</v>
      </c>
      <c r="F53" s="375" t="s">
        <v>209</v>
      </c>
      <c r="G53" s="375" t="s">
        <v>209</v>
      </c>
      <c r="H53" s="375" t="s">
        <v>209</v>
      </c>
      <c r="I53" s="375" t="s">
        <v>209</v>
      </c>
      <c r="J53" s="376">
        <v>10</v>
      </c>
      <c r="K53" s="376">
        <v>36</v>
      </c>
      <c r="L53" s="376">
        <v>1</v>
      </c>
      <c r="M53" s="376">
        <v>8</v>
      </c>
      <c r="N53" s="375" t="s">
        <v>209</v>
      </c>
      <c r="O53" s="375" t="s">
        <v>209</v>
      </c>
      <c r="P53" s="376">
        <v>4</v>
      </c>
      <c r="Q53" s="376">
        <v>10</v>
      </c>
      <c r="R53" s="375" t="s">
        <v>209</v>
      </c>
      <c r="S53" s="375" t="s">
        <v>209</v>
      </c>
      <c r="T53" s="377" t="s">
        <v>1554</v>
      </c>
      <c r="U53" s="76">
        <v>2</v>
      </c>
      <c r="V53" s="76"/>
      <c r="W53" s="343"/>
      <c r="X53" s="312" t="s">
        <v>1554</v>
      </c>
      <c r="Y53" s="373"/>
      <c r="Z53" s="376">
        <v>18</v>
      </c>
      <c r="AA53" s="376">
        <v>74</v>
      </c>
      <c r="AB53" s="375" t="s">
        <v>209</v>
      </c>
      <c r="AC53" s="375" t="s">
        <v>209</v>
      </c>
      <c r="AD53" s="376">
        <v>8</v>
      </c>
      <c r="AE53" s="376">
        <v>15</v>
      </c>
      <c r="AF53" s="376">
        <v>6</v>
      </c>
      <c r="AG53" s="376">
        <v>10</v>
      </c>
      <c r="AH53" s="376">
        <v>8</v>
      </c>
      <c r="AI53" s="376">
        <v>41</v>
      </c>
      <c r="AJ53" s="376">
        <v>5</v>
      </c>
      <c r="AK53" s="376">
        <v>168</v>
      </c>
      <c r="AL53" s="376">
        <v>1</v>
      </c>
      <c r="AM53" s="376">
        <v>2</v>
      </c>
      <c r="AN53" s="376">
        <v>14</v>
      </c>
      <c r="AO53" s="376">
        <v>53</v>
      </c>
      <c r="AP53" s="375" t="s">
        <v>209</v>
      </c>
      <c r="AQ53" s="375" t="s">
        <v>209</v>
      </c>
      <c r="AR53" s="377" t="s">
        <v>1554</v>
      </c>
    </row>
    <row r="54" spans="2:44" ht="10.5" customHeight="1">
      <c r="B54" s="312" t="s">
        <v>1555</v>
      </c>
      <c r="C54" s="373"/>
      <c r="D54" s="374">
        <f t="shared" si="11"/>
        <v>154</v>
      </c>
      <c r="E54" s="374">
        <f t="shared" si="11"/>
        <v>1038</v>
      </c>
      <c r="F54" s="375" t="s">
        <v>209</v>
      </c>
      <c r="G54" s="375" t="s">
        <v>209</v>
      </c>
      <c r="H54" s="375" t="s">
        <v>209</v>
      </c>
      <c r="I54" s="375" t="s">
        <v>209</v>
      </c>
      <c r="J54" s="376">
        <v>9</v>
      </c>
      <c r="K54" s="376">
        <v>51</v>
      </c>
      <c r="L54" s="376">
        <v>13</v>
      </c>
      <c r="M54" s="376">
        <v>81</v>
      </c>
      <c r="N54" s="375" t="s">
        <v>209</v>
      </c>
      <c r="O54" s="375" t="s">
        <v>209</v>
      </c>
      <c r="P54" s="376">
        <v>2</v>
      </c>
      <c r="Q54" s="376">
        <v>10</v>
      </c>
      <c r="R54" s="376">
        <v>2</v>
      </c>
      <c r="S54" s="376">
        <v>38</v>
      </c>
      <c r="T54" s="377" t="s">
        <v>1555</v>
      </c>
      <c r="U54" s="76">
        <v>2</v>
      </c>
      <c r="V54" s="76"/>
      <c r="W54" s="343"/>
      <c r="X54" s="312" t="s">
        <v>1555</v>
      </c>
      <c r="Y54" s="373"/>
      <c r="Z54" s="376">
        <v>36</v>
      </c>
      <c r="AA54" s="376">
        <v>232</v>
      </c>
      <c r="AB54" s="376">
        <v>5</v>
      </c>
      <c r="AC54" s="376">
        <v>35</v>
      </c>
      <c r="AD54" s="376">
        <v>12</v>
      </c>
      <c r="AE54" s="376">
        <v>19</v>
      </c>
      <c r="AF54" s="376">
        <v>19</v>
      </c>
      <c r="AG54" s="376">
        <v>72</v>
      </c>
      <c r="AH54" s="376">
        <v>13</v>
      </c>
      <c r="AI54" s="376">
        <v>118</v>
      </c>
      <c r="AJ54" s="376">
        <v>3</v>
      </c>
      <c r="AK54" s="376">
        <v>15</v>
      </c>
      <c r="AL54" s="376">
        <v>3</v>
      </c>
      <c r="AM54" s="376">
        <v>220</v>
      </c>
      <c r="AN54" s="376">
        <v>37</v>
      </c>
      <c r="AO54" s="376">
        <v>147</v>
      </c>
      <c r="AP54" s="375" t="s">
        <v>209</v>
      </c>
      <c r="AQ54" s="375" t="s">
        <v>209</v>
      </c>
      <c r="AR54" s="377" t="s">
        <v>1555</v>
      </c>
    </row>
    <row r="55" spans="2:44" ht="4.5" customHeight="1">
      <c r="B55" s="312"/>
      <c r="C55" s="373"/>
      <c r="D55" s="374"/>
      <c r="E55" s="374" t="s">
        <v>1237</v>
      </c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7"/>
      <c r="U55" s="76"/>
      <c r="V55" s="76"/>
      <c r="W55" s="343"/>
      <c r="X55" s="312"/>
      <c r="Y55" s="373"/>
      <c r="Z55" s="378"/>
      <c r="AA55" s="378"/>
      <c r="AB55" s="378"/>
      <c r="AC55" s="378"/>
      <c r="AD55" s="378"/>
      <c r="AE55" s="378"/>
      <c r="AF55" s="376"/>
      <c r="AG55" s="376"/>
      <c r="AH55" s="376"/>
      <c r="AI55" s="376"/>
      <c r="AJ55" s="376"/>
      <c r="AK55" s="376"/>
      <c r="AL55" s="375"/>
      <c r="AM55" s="375"/>
      <c r="AN55" s="376"/>
      <c r="AO55" s="376"/>
      <c r="AP55" s="375"/>
      <c r="AQ55" s="375"/>
      <c r="AR55" s="377"/>
    </row>
    <row r="56" spans="2:44" ht="10.5" customHeight="1">
      <c r="B56" s="312" t="s">
        <v>1556</v>
      </c>
      <c r="C56" s="373"/>
      <c r="D56" s="374">
        <f aca="true" t="shared" si="12" ref="D56:E60">SUM(F56:F56,H56:H56,J56:J56,L56:L56,N56:N56,P56:P56,R56:R56,Z56:Z56,AB56:AB56,AD56:AD56,AF56:AF56,AH56,AJ56,AL56,AN56,AP56)</f>
        <v>206</v>
      </c>
      <c r="E56" s="374">
        <f t="shared" si="12"/>
        <v>1440</v>
      </c>
      <c r="F56" s="375" t="s">
        <v>209</v>
      </c>
      <c r="G56" s="375" t="s">
        <v>209</v>
      </c>
      <c r="H56" s="375" t="s">
        <v>209</v>
      </c>
      <c r="I56" s="375" t="s">
        <v>209</v>
      </c>
      <c r="J56" s="376">
        <v>6</v>
      </c>
      <c r="K56" s="376">
        <v>58</v>
      </c>
      <c r="L56" s="376">
        <v>6</v>
      </c>
      <c r="M56" s="376">
        <v>69</v>
      </c>
      <c r="N56" s="375" t="s">
        <v>209</v>
      </c>
      <c r="O56" s="375" t="s">
        <v>209</v>
      </c>
      <c r="P56" s="375" t="s">
        <v>209</v>
      </c>
      <c r="Q56" s="375" t="s">
        <v>209</v>
      </c>
      <c r="R56" s="375" t="s">
        <v>209</v>
      </c>
      <c r="S56" s="375" t="s">
        <v>209</v>
      </c>
      <c r="T56" s="377" t="s">
        <v>1556</v>
      </c>
      <c r="U56" s="76">
        <v>2</v>
      </c>
      <c r="V56" s="76"/>
      <c r="W56" s="343"/>
      <c r="X56" s="312" t="s">
        <v>1556</v>
      </c>
      <c r="Y56" s="373"/>
      <c r="Z56" s="376">
        <v>109</v>
      </c>
      <c r="AA56" s="376">
        <v>343</v>
      </c>
      <c r="AB56" s="376">
        <v>1</v>
      </c>
      <c r="AC56" s="376">
        <v>6</v>
      </c>
      <c r="AD56" s="376">
        <v>11</v>
      </c>
      <c r="AE56" s="376">
        <v>23</v>
      </c>
      <c r="AF56" s="376">
        <v>10</v>
      </c>
      <c r="AG56" s="376">
        <v>28</v>
      </c>
      <c r="AH56" s="376">
        <v>18</v>
      </c>
      <c r="AI56" s="376">
        <v>589</v>
      </c>
      <c r="AJ56" s="376">
        <v>9</v>
      </c>
      <c r="AK56" s="376">
        <v>43</v>
      </c>
      <c r="AL56" s="375" t="s">
        <v>209</v>
      </c>
      <c r="AM56" s="375" t="s">
        <v>209</v>
      </c>
      <c r="AN56" s="376">
        <v>34</v>
      </c>
      <c r="AO56" s="376">
        <v>146</v>
      </c>
      <c r="AP56" s="376">
        <v>2</v>
      </c>
      <c r="AQ56" s="376">
        <v>135</v>
      </c>
      <c r="AR56" s="377" t="s">
        <v>1556</v>
      </c>
    </row>
    <row r="57" spans="2:44" ht="10.5" customHeight="1">
      <c r="B57" s="312" t="s">
        <v>1557</v>
      </c>
      <c r="C57" s="373"/>
      <c r="D57" s="374">
        <f t="shared" si="12"/>
        <v>190</v>
      </c>
      <c r="E57" s="374">
        <f t="shared" si="12"/>
        <v>1035</v>
      </c>
      <c r="F57" s="375" t="s">
        <v>209</v>
      </c>
      <c r="G57" s="375" t="s">
        <v>209</v>
      </c>
      <c r="H57" s="375" t="s">
        <v>209</v>
      </c>
      <c r="I57" s="375" t="s">
        <v>209</v>
      </c>
      <c r="J57" s="376">
        <v>8</v>
      </c>
      <c r="K57" s="376">
        <v>48</v>
      </c>
      <c r="L57" s="376">
        <v>1</v>
      </c>
      <c r="M57" s="376">
        <v>121</v>
      </c>
      <c r="N57" s="375" t="s">
        <v>209</v>
      </c>
      <c r="O57" s="375" t="s">
        <v>209</v>
      </c>
      <c r="P57" s="376">
        <v>2</v>
      </c>
      <c r="Q57" s="376">
        <v>6</v>
      </c>
      <c r="R57" s="375" t="s">
        <v>209</v>
      </c>
      <c r="S57" s="375" t="s">
        <v>209</v>
      </c>
      <c r="T57" s="377" t="s">
        <v>1557</v>
      </c>
      <c r="U57" s="76">
        <v>2</v>
      </c>
      <c r="V57" s="76"/>
      <c r="W57" s="343"/>
      <c r="X57" s="312" t="s">
        <v>1557</v>
      </c>
      <c r="Y57" s="373"/>
      <c r="Z57" s="376">
        <v>51</v>
      </c>
      <c r="AA57" s="376">
        <v>190</v>
      </c>
      <c r="AB57" s="376">
        <v>4</v>
      </c>
      <c r="AC57" s="376">
        <v>23</v>
      </c>
      <c r="AD57" s="376">
        <v>18</v>
      </c>
      <c r="AE57" s="376">
        <v>29</v>
      </c>
      <c r="AF57" s="376">
        <v>41</v>
      </c>
      <c r="AG57" s="376">
        <v>92</v>
      </c>
      <c r="AH57" s="376">
        <v>4</v>
      </c>
      <c r="AI57" s="376">
        <v>94</v>
      </c>
      <c r="AJ57" s="376">
        <v>12</v>
      </c>
      <c r="AK57" s="376">
        <v>88</v>
      </c>
      <c r="AL57" s="376">
        <v>1</v>
      </c>
      <c r="AM57" s="376">
        <v>4</v>
      </c>
      <c r="AN57" s="376">
        <v>48</v>
      </c>
      <c r="AO57" s="376">
        <v>340</v>
      </c>
      <c r="AP57" s="375" t="s">
        <v>209</v>
      </c>
      <c r="AQ57" s="375" t="s">
        <v>209</v>
      </c>
      <c r="AR57" s="377" t="s">
        <v>1557</v>
      </c>
    </row>
    <row r="58" spans="2:44" ht="10.5" customHeight="1">
      <c r="B58" s="312" t="s">
        <v>1558</v>
      </c>
      <c r="C58" s="373"/>
      <c r="D58" s="374">
        <f t="shared" si="12"/>
        <v>138</v>
      </c>
      <c r="E58" s="374">
        <f t="shared" si="12"/>
        <v>882</v>
      </c>
      <c r="F58" s="375" t="s">
        <v>209</v>
      </c>
      <c r="G58" s="375" t="s">
        <v>209</v>
      </c>
      <c r="H58" s="376">
        <v>1</v>
      </c>
      <c r="I58" s="376">
        <v>3</v>
      </c>
      <c r="J58" s="376">
        <v>12</v>
      </c>
      <c r="K58" s="376">
        <v>57</v>
      </c>
      <c r="L58" s="376">
        <v>6</v>
      </c>
      <c r="M58" s="376">
        <v>16</v>
      </c>
      <c r="N58" s="375" t="s">
        <v>209</v>
      </c>
      <c r="O58" s="375" t="s">
        <v>209</v>
      </c>
      <c r="P58" s="375" t="s">
        <v>209</v>
      </c>
      <c r="Q58" s="375" t="s">
        <v>209</v>
      </c>
      <c r="R58" s="376">
        <v>3</v>
      </c>
      <c r="S58" s="376">
        <v>3</v>
      </c>
      <c r="T58" s="377" t="s">
        <v>1558</v>
      </c>
      <c r="U58" s="76">
        <v>2</v>
      </c>
      <c r="V58" s="76"/>
      <c r="W58" s="343"/>
      <c r="X58" s="312" t="s">
        <v>1558</v>
      </c>
      <c r="Y58" s="373"/>
      <c r="Z58" s="376">
        <v>37</v>
      </c>
      <c r="AA58" s="376">
        <v>177</v>
      </c>
      <c r="AB58" s="376">
        <v>3</v>
      </c>
      <c r="AC58" s="376">
        <v>13</v>
      </c>
      <c r="AD58" s="376">
        <v>17</v>
      </c>
      <c r="AE58" s="376">
        <v>19</v>
      </c>
      <c r="AF58" s="376">
        <v>8</v>
      </c>
      <c r="AG58" s="376">
        <v>14</v>
      </c>
      <c r="AH58" s="376">
        <v>14</v>
      </c>
      <c r="AI58" s="376">
        <v>497</v>
      </c>
      <c r="AJ58" s="376">
        <v>4</v>
      </c>
      <c r="AK58" s="376">
        <v>6</v>
      </c>
      <c r="AL58" s="376">
        <v>2</v>
      </c>
      <c r="AM58" s="376">
        <v>7</v>
      </c>
      <c r="AN58" s="376">
        <v>31</v>
      </c>
      <c r="AO58" s="376">
        <v>70</v>
      </c>
      <c r="AP58" s="375" t="s">
        <v>209</v>
      </c>
      <c r="AQ58" s="375" t="s">
        <v>209</v>
      </c>
      <c r="AR58" s="377" t="s">
        <v>1558</v>
      </c>
    </row>
    <row r="59" spans="2:44" ht="10.5" customHeight="1">
      <c r="B59" s="312" t="s">
        <v>1559</v>
      </c>
      <c r="C59" s="373"/>
      <c r="D59" s="374">
        <f t="shared" si="12"/>
        <v>74</v>
      </c>
      <c r="E59" s="374">
        <f t="shared" si="12"/>
        <v>711</v>
      </c>
      <c r="F59" s="375" t="s">
        <v>209</v>
      </c>
      <c r="G59" s="375" t="s">
        <v>209</v>
      </c>
      <c r="H59" s="375" t="s">
        <v>209</v>
      </c>
      <c r="I59" s="375" t="s">
        <v>209</v>
      </c>
      <c r="J59" s="376">
        <v>12</v>
      </c>
      <c r="K59" s="376">
        <v>170</v>
      </c>
      <c r="L59" s="376">
        <v>5</v>
      </c>
      <c r="M59" s="376">
        <v>116</v>
      </c>
      <c r="N59" s="375" t="s">
        <v>209</v>
      </c>
      <c r="O59" s="375" t="s">
        <v>209</v>
      </c>
      <c r="P59" s="375" t="s">
        <v>209</v>
      </c>
      <c r="Q59" s="375" t="s">
        <v>209</v>
      </c>
      <c r="R59" s="376">
        <v>4</v>
      </c>
      <c r="S59" s="376">
        <v>157</v>
      </c>
      <c r="T59" s="377" t="s">
        <v>1559</v>
      </c>
      <c r="U59" s="76">
        <v>2</v>
      </c>
      <c r="V59" s="76"/>
      <c r="W59" s="343"/>
      <c r="X59" s="312" t="s">
        <v>1559</v>
      </c>
      <c r="Y59" s="373"/>
      <c r="Z59" s="376">
        <v>16</v>
      </c>
      <c r="AA59" s="376">
        <v>61</v>
      </c>
      <c r="AB59" s="376">
        <v>2</v>
      </c>
      <c r="AC59" s="376">
        <v>3</v>
      </c>
      <c r="AD59" s="376">
        <v>4</v>
      </c>
      <c r="AE59" s="376">
        <v>5</v>
      </c>
      <c r="AF59" s="376">
        <v>5</v>
      </c>
      <c r="AG59" s="376">
        <v>10</v>
      </c>
      <c r="AH59" s="376">
        <v>5</v>
      </c>
      <c r="AI59" s="376">
        <v>66</v>
      </c>
      <c r="AJ59" s="376">
        <v>3</v>
      </c>
      <c r="AK59" s="376">
        <v>34</v>
      </c>
      <c r="AL59" s="376">
        <v>1</v>
      </c>
      <c r="AM59" s="376">
        <v>2</v>
      </c>
      <c r="AN59" s="376">
        <v>17</v>
      </c>
      <c r="AO59" s="376">
        <v>87</v>
      </c>
      <c r="AP59" s="375" t="s">
        <v>209</v>
      </c>
      <c r="AQ59" s="375" t="s">
        <v>209</v>
      </c>
      <c r="AR59" s="377" t="s">
        <v>1559</v>
      </c>
    </row>
    <row r="60" spans="2:44" ht="10.5" customHeight="1">
      <c r="B60" s="312" t="s">
        <v>1560</v>
      </c>
      <c r="C60" s="373"/>
      <c r="D60" s="374">
        <f t="shared" si="12"/>
        <v>55</v>
      </c>
      <c r="E60" s="374">
        <f t="shared" si="12"/>
        <v>543</v>
      </c>
      <c r="F60" s="376">
        <v>1</v>
      </c>
      <c r="G60" s="376">
        <v>48</v>
      </c>
      <c r="H60" s="375" t="s">
        <v>209</v>
      </c>
      <c r="I60" s="375" t="s">
        <v>209</v>
      </c>
      <c r="J60" s="376">
        <v>3</v>
      </c>
      <c r="K60" s="376">
        <v>18</v>
      </c>
      <c r="L60" s="376">
        <v>7</v>
      </c>
      <c r="M60" s="376">
        <v>175</v>
      </c>
      <c r="N60" s="375" t="s">
        <v>209</v>
      </c>
      <c r="O60" s="375" t="s">
        <v>209</v>
      </c>
      <c r="P60" s="376">
        <v>1</v>
      </c>
      <c r="Q60" s="376">
        <v>19</v>
      </c>
      <c r="R60" s="375" t="s">
        <v>209</v>
      </c>
      <c r="S60" s="375" t="s">
        <v>209</v>
      </c>
      <c r="T60" s="377" t="s">
        <v>1560</v>
      </c>
      <c r="U60" s="76">
        <v>2</v>
      </c>
      <c r="V60" s="76"/>
      <c r="W60" s="343"/>
      <c r="X60" s="312" t="s">
        <v>1560</v>
      </c>
      <c r="Y60" s="373"/>
      <c r="Z60" s="376">
        <v>17</v>
      </c>
      <c r="AA60" s="376">
        <v>108</v>
      </c>
      <c r="AB60" s="376">
        <v>1</v>
      </c>
      <c r="AC60" s="376">
        <v>9</v>
      </c>
      <c r="AD60" s="376">
        <v>4</v>
      </c>
      <c r="AE60" s="376">
        <v>5</v>
      </c>
      <c r="AF60" s="376">
        <v>9</v>
      </c>
      <c r="AG60" s="376">
        <v>125</v>
      </c>
      <c r="AH60" s="375" t="s">
        <v>209</v>
      </c>
      <c r="AI60" s="375" t="s">
        <v>209</v>
      </c>
      <c r="AJ60" s="375" t="s">
        <v>209</v>
      </c>
      <c r="AK60" s="375" t="s">
        <v>209</v>
      </c>
      <c r="AL60" s="375" t="s">
        <v>209</v>
      </c>
      <c r="AM60" s="375" t="s">
        <v>209</v>
      </c>
      <c r="AN60" s="376">
        <v>12</v>
      </c>
      <c r="AO60" s="376">
        <v>36</v>
      </c>
      <c r="AP60" s="375" t="s">
        <v>209</v>
      </c>
      <c r="AQ60" s="375" t="s">
        <v>209</v>
      </c>
      <c r="AR60" s="377" t="s">
        <v>1560</v>
      </c>
    </row>
    <row r="61" spans="2:44" ht="4.5" customHeight="1">
      <c r="B61" s="312"/>
      <c r="C61" s="373"/>
      <c r="D61" s="374"/>
      <c r="E61" s="374" t="s">
        <v>1237</v>
      </c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7"/>
      <c r="U61" s="76"/>
      <c r="V61" s="76"/>
      <c r="W61" s="343"/>
      <c r="X61" s="312"/>
      <c r="Y61" s="373"/>
      <c r="Z61" s="378"/>
      <c r="AA61" s="378"/>
      <c r="AB61" s="378"/>
      <c r="AC61" s="378"/>
      <c r="AD61" s="378"/>
      <c r="AE61" s="378"/>
      <c r="AF61" s="376"/>
      <c r="AG61" s="376"/>
      <c r="AH61" s="376"/>
      <c r="AI61" s="376"/>
      <c r="AJ61" s="376"/>
      <c r="AK61" s="376"/>
      <c r="AL61" s="375"/>
      <c r="AM61" s="375"/>
      <c r="AN61" s="376"/>
      <c r="AO61" s="376"/>
      <c r="AP61" s="375"/>
      <c r="AQ61" s="375"/>
      <c r="AR61" s="377"/>
    </row>
    <row r="62" spans="2:44" ht="10.5" customHeight="1">
      <c r="B62" s="312" t="s">
        <v>1561</v>
      </c>
      <c r="C62" s="373"/>
      <c r="D62" s="374">
        <f aca="true" t="shared" si="13" ref="D62:E66">SUM(F62:F62,H62:H62,J62:J62,L62:L62,N62:N62,P62:P62,R62:R62,Z62:Z62,AB62:AB62,AD62:AD62,AF62:AF62,AH62,AJ62,AL62,AN62,AP62)</f>
        <v>105</v>
      </c>
      <c r="E62" s="374">
        <f t="shared" si="13"/>
        <v>2234</v>
      </c>
      <c r="F62" s="375" t="s">
        <v>209</v>
      </c>
      <c r="G62" s="375" t="s">
        <v>209</v>
      </c>
      <c r="H62" s="375" t="s">
        <v>209</v>
      </c>
      <c r="I62" s="375" t="s">
        <v>209</v>
      </c>
      <c r="J62" s="376">
        <v>4</v>
      </c>
      <c r="K62" s="376">
        <v>14</v>
      </c>
      <c r="L62" s="376">
        <v>27</v>
      </c>
      <c r="M62" s="376">
        <v>565</v>
      </c>
      <c r="N62" s="376">
        <v>1</v>
      </c>
      <c r="O62" s="376">
        <v>5</v>
      </c>
      <c r="P62" s="376">
        <v>2</v>
      </c>
      <c r="Q62" s="376">
        <v>45</v>
      </c>
      <c r="R62" s="376">
        <v>4</v>
      </c>
      <c r="S62" s="376">
        <v>372</v>
      </c>
      <c r="T62" s="377" t="s">
        <v>1561</v>
      </c>
      <c r="U62" s="76">
        <v>2</v>
      </c>
      <c r="V62" s="76"/>
      <c r="W62" s="343"/>
      <c r="X62" s="312" t="s">
        <v>1561</v>
      </c>
      <c r="Y62" s="373"/>
      <c r="Z62" s="376">
        <v>21</v>
      </c>
      <c r="AA62" s="376">
        <v>277</v>
      </c>
      <c r="AB62" s="376">
        <v>1</v>
      </c>
      <c r="AC62" s="376">
        <v>3</v>
      </c>
      <c r="AD62" s="376">
        <v>2</v>
      </c>
      <c r="AE62" s="376">
        <v>2</v>
      </c>
      <c r="AF62" s="376">
        <v>6</v>
      </c>
      <c r="AG62" s="376">
        <v>337</v>
      </c>
      <c r="AH62" s="376">
        <v>6</v>
      </c>
      <c r="AI62" s="376">
        <v>85</v>
      </c>
      <c r="AJ62" s="376">
        <v>1</v>
      </c>
      <c r="AK62" s="376">
        <v>3</v>
      </c>
      <c r="AL62" s="376">
        <v>3</v>
      </c>
      <c r="AM62" s="376">
        <v>15</v>
      </c>
      <c r="AN62" s="376">
        <v>27</v>
      </c>
      <c r="AO62" s="376">
        <v>511</v>
      </c>
      <c r="AP62" s="375" t="s">
        <v>209</v>
      </c>
      <c r="AQ62" s="375" t="s">
        <v>209</v>
      </c>
      <c r="AR62" s="377" t="s">
        <v>1561</v>
      </c>
    </row>
    <row r="63" spans="2:44" ht="10.5" customHeight="1">
      <c r="B63" s="312" t="s">
        <v>1562</v>
      </c>
      <c r="C63" s="373"/>
      <c r="D63" s="374">
        <f t="shared" si="13"/>
        <v>67</v>
      </c>
      <c r="E63" s="374">
        <f t="shared" si="13"/>
        <v>399</v>
      </c>
      <c r="F63" s="375" t="s">
        <v>209</v>
      </c>
      <c r="G63" s="375" t="s">
        <v>209</v>
      </c>
      <c r="H63" s="375" t="s">
        <v>209</v>
      </c>
      <c r="I63" s="375" t="s">
        <v>209</v>
      </c>
      <c r="J63" s="376">
        <v>7</v>
      </c>
      <c r="K63" s="376">
        <v>43</v>
      </c>
      <c r="L63" s="376">
        <v>5</v>
      </c>
      <c r="M63" s="376">
        <v>36</v>
      </c>
      <c r="N63" s="375" t="s">
        <v>209</v>
      </c>
      <c r="O63" s="375" t="s">
        <v>209</v>
      </c>
      <c r="P63" s="376">
        <v>1</v>
      </c>
      <c r="Q63" s="376">
        <v>3</v>
      </c>
      <c r="R63" s="375" t="s">
        <v>209</v>
      </c>
      <c r="S63" s="375" t="s">
        <v>209</v>
      </c>
      <c r="T63" s="377" t="s">
        <v>1562</v>
      </c>
      <c r="U63" s="76">
        <v>2</v>
      </c>
      <c r="V63" s="76"/>
      <c r="W63" s="343"/>
      <c r="X63" s="312" t="s">
        <v>1562</v>
      </c>
      <c r="Y63" s="373"/>
      <c r="Z63" s="376">
        <v>9</v>
      </c>
      <c r="AA63" s="376">
        <v>53</v>
      </c>
      <c r="AB63" s="376">
        <v>1</v>
      </c>
      <c r="AC63" s="376">
        <v>2</v>
      </c>
      <c r="AD63" s="376">
        <v>10</v>
      </c>
      <c r="AE63" s="376">
        <v>10</v>
      </c>
      <c r="AF63" s="376">
        <v>1</v>
      </c>
      <c r="AG63" s="376">
        <v>3</v>
      </c>
      <c r="AH63" s="376">
        <v>8</v>
      </c>
      <c r="AI63" s="376">
        <v>102</v>
      </c>
      <c r="AJ63" s="376">
        <v>3</v>
      </c>
      <c r="AK63" s="376">
        <v>36</v>
      </c>
      <c r="AL63" s="376">
        <v>1</v>
      </c>
      <c r="AM63" s="376">
        <v>5</v>
      </c>
      <c r="AN63" s="376">
        <v>19</v>
      </c>
      <c r="AO63" s="376">
        <v>45</v>
      </c>
      <c r="AP63" s="376">
        <v>2</v>
      </c>
      <c r="AQ63" s="376">
        <v>61</v>
      </c>
      <c r="AR63" s="377" t="s">
        <v>1562</v>
      </c>
    </row>
    <row r="64" spans="2:44" ht="10.5" customHeight="1">
      <c r="B64" s="312" t="s">
        <v>1563</v>
      </c>
      <c r="C64" s="373"/>
      <c r="D64" s="374">
        <f t="shared" si="13"/>
        <v>70</v>
      </c>
      <c r="E64" s="374">
        <f t="shared" si="13"/>
        <v>437</v>
      </c>
      <c r="F64" s="375" t="s">
        <v>209</v>
      </c>
      <c r="G64" s="375" t="s">
        <v>209</v>
      </c>
      <c r="H64" s="375" t="s">
        <v>209</v>
      </c>
      <c r="I64" s="375" t="s">
        <v>209</v>
      </c>
      <c r="J64" s="376">
        <v>1</v>
      </c>
      <c r="K64" s="376">
        <v>8</v>
      </c>
      <c r="L64" s="375" t="s">
        <v>209</v>
      </c>
      <c r="M64" s="375" t="s">
        <v>209</v>
      </c>
      <c r="N64" s="375" t="s">
        <v>209</v>
      </c>
      <c r="O64" s="375" t="s">
        <v>209</v>
      </c>
      <c r="P64" s="375" t="s">
        <v>209</v>
      </c>
      <c r="Q64" s="375" t="s">
        <v>209</v>
      </c>
      <c r="R64" s="375" t="s">
        <v>209</v>
      </c>
      <c r="S64" s="375" t="s">
        <v>209</v>
      </c>
      <c r="T64" s="377" t="s">
        <v>1563</v>
      </c>
      <c r="U64" s="76">
        <v>2</v>
      </c>
      <c r="V64" s="76"/>
      <c r="W64" s="343"/>
      <c r="X64" s="312" t="s">
        <v>1563</v>
      </c>
      <c r="Y64" s="373"/>
      <c r="Z64" s="376">
        <v>20</v>
      </c>
      <c r="AA64" s="376">
        <v>129</v>
      </c>
      <c r="AB64" s="376">
        <v>1</v>
      </c>
      <c r="AC64" s="376">
        <v>3</v>
      </c>
      <c r="AD64" s="376">
        <v>8</v>
      </c>
      <c r="AE64" s="376">
        <v>17</v>
      </c>
      <c r="AF64" s="376">
        <v>9</v>
      </c>
      <c r="AG64" s="376">
        <v>34</v>
      </c>
      <c r="AH64" s="376">
        <v>11</v>
      </c>
      <c r="AI64" s="376">
        <v>116</v>
      </c>
      <c r="AJ64" s="376">
        <v>5</v>
      </c>
      <c r="AK64" s="376">
        <v>92</v>
      </c>
      <c r="AL64" s="376">
        <v>1</v>
      </c>
      <c r="AM64" s="376">
        <v>3</v>
      </c>
      <c r="AN64" s="376">
        <v>14</v>
      </c>
      <c r="AO64" s="376">
        <v>35</v>
      </c>
      <c r="AP64" s="375" t="s">
        <v>209</v>
      </c>
      <c r="AQ64" s="375" t="s">
        <v>209</v>
      </c>
      <c r="AR64" s="377" t="s">
        <v>1563</v>
      </c>
    </row>
    <row r="65" spans="2:44" ht="10.5" customHeight="1">
      <c r="B65" s="312" t="s">
        <v>1564</v>
      </c>
      <c r="C65" s="373"/>
      <c r="D65" s="374">
        <f t="shared" si="13"/>
        <v>109</v>
      </c>
      <c r="E65" s="374">
        <f t="shared" si="13"/>
        <v>646</v>
      </c>
      <c r="F65" s="375" t="s">
        <v>209</v>
      </c>
      <c r="G65" s="375" t="s">
        <v>209</v>
      </c>
      <c r="H65" s="375" t="s">
        <v>209</v>
      </c>
      <c r="I65" s="375" t="s">
        <v>209</v>
      </c>
      <c r="J65" s="376">
        <v>6</v>
      </c>
      <c r="K65" s="376">
        <v>22</v>
      </c>
      <c r="L65" s="376">
        <v>2</v>
      </c>
      <c r="M65" s="376">
        <v>6</v>
      </c>
      <c r="N65" s="375" t="s">
        <v>209</v>
      </c>
      <c r="O65" s="375" t="s">
        <v>209</v>
      </c>
      <c r="P65" s="376">
        <v>2</v>
      </c>
      <c r="Q65" s="376">
        <v>12</v>
      </c>
      <c r="R65" s="375" t="s">
        <v>209</v>
      </c>
      <c r="S65" s="375" t="s">
        <v>209</v>
      </c>
      <c r="T65" s="377" t="s">
        <v>1564</v>
      </c>
      <c r="U65" s="76">
        <v>2</v>
      </c>
      <c r="V65" s="76"/>
      <c r="W65" s="343"/>
      <c r="X65" s="312" t="s">
        <v>1564</v>
      </c>
      <c r="Y65" s="373"/>
      <c r="Z65" s="376">
        <v>31</v>
      </c>
      <c r="AA65" s="376">
        <v>175</v>
      </c>
      <c r="AB65" s="376">
        <v>4</v>
      </c>
      <c r="AC65" s="376">
        <v>26</v>
      </c>
      <c r="AD65" s="376">
        <v>8</v>
      </c>
      <c r="AE65" s="376">
        <v>13</v>
      </c>
      <c r="AF65" s="376">
        <v>15</v>
      </c>
      <c r="AG65" s="376">
        <v>65</v>
      </c>
      <c r="AH65" s="376">
        <v>6</v>
      </c>
      <c r="AI65" s="376">
        <v>66</v>
      </c>
      <c r="AJ65" s="376">
        <v>10</v>
      </c>
      <c r="AK65" s="376">
        <v>111</v>
      </c>
      <c r="AL65" s="375" t="s">
        <v>209</v>
      </c>
      <c r="AM65" s="375" t="s">
        <v>209</v>
      </c>
      <c r="AN65" s="376">
        <v>25</v>
      </c>
      <c r="AO65" s="376">
        <v>150</v>
      </c>
      <c r="AP65" s="375" t="s">
        <v>209</v>
      </c>
      <c r="AQ65" s="375" t="s">
        <v>209</v>
      </c>
      <c r="AR65" s="377" t="s">
        <v>1564</v>
      </c>
    </row>
    <row r="66" spans="2:44" ht="10.5" customHeight="1">
      <c r="B66" s="312" t="s">
        <v>1565</v>
      </c>
      <c r="C66" s="373"/>
      <c r="D66" s="374">
        <f t="shared" si="13"/>
        <v>1016</v>
      </c>
      <c r="E66" s="374">
        <f t="shared" si="13"/>
        <v>7192</v>
      </c>
      <c r="F66" s="375" t="s">
        <v>209</v>
      </c>
      <c r="G66" s="375" t="s">
        <v>209</v>
      </c>
      <c r="H66" s="375" t="s">
        <v>209</v>
      </c>
      <c r="I66" s="375" t="s">
        <v>209</v>
      </c>
      <c r="J66" s="376">
        <v>5</v>
      </c>
      <c r="K66" s="376">
        <v>49</v>
      </c>
      <c r="L66" s="375" t="s">
        <v>209</v>
      </c>
      <c r="M66" s="375" t="s">
        <v>209</v>
      </c>
      <c r="N66" s="375" t="s">
        <v>209</v>
      </c>
      <c r="O66" s="375" t="s">
        <v>209</v>
      </c>
      <c r="P66" s="376">
        <v>10</v>
      </c>
      <c r="Q66" s="376">
        <v>95</v>
      </c>
      <c r="R66" s="376">
        <v>2</v>
      </c>
      <c r="S66" s="376">
        <v>96</v>
      </c>
      <c r="T66" s="377" t="s">
        <v>1565</v>
      </c>
      <c r="U66" s="76">
        <v>2</v>
      </c>
      <c r="V66" s="76"/>
      <c r="W66" s="343"/>
      <c r="X66" s="312" t="s">
        <v>1565</v>
      </c>
      <c r="Y66" s="373"/>
      <c r="Z66" s="376">
        <v>142</v>
      </c>
      <c r="AA66" s="376">
        <v>1206</v>
      </c>
      <c r="AB66" s="376">
        <v>36</v>
      </c>
      <c r="AC66" s="376">
        <v>452</v>
      </c>
      <c r="AD66" s="376">
        <v>28</v>
      </c>
      <c r="AE66" s="376">
        <v>103</v>
      </c>
      <c r="AF66" s="376">
        <v>631</v>
      </c>
      <c r="AG66" s="376">
        <v>2717</v>
      </c>
      <c r="AH66" s="376">
        <v>31</v>
      </c>
      <c r="AI66" s="376">
        <v>1142</v>
      </c>
      <c r="AJ66" s="376">
        <v>21</v>
      </c>
      <c r="AK66" s="376">
        <v>144</v>
      </c>
      <c r="AL66" s="376">
        <v>2</v>
      </c>
      <c r="AM66" s="376">
        <v>11</v>
      </c>
      <c r="AN66" s="376">
        <v>108</v>
      </c>
      <c r="AO66" s="376">
        <v>1177</v>
      </c>
      <c r="AP66" s="375" t="s">
        <v>209</v>
      </c>
      <c r="AQ66" s="375" t="s">
        <v>209</v>
      </c>
      <c r="AR66" s="377" t="s">
        <v>1565</v>
      </c>
    </row>
    <row r="67" spans="2:44" ht="4.5" customHeight="1">
      <c r="B67" s="312"/>
      <c r="C67" s="373"/>
      <c r="D67" s="374"/>
      <c r="E67" s="374" t="s">
        <v>80</v>
      </c>
      <c r="F67" s="379"/>
      <c r="G67" s="379"/>
      <c r="H67" s="379"/>
      <c r="I67" s="379"/>
      <c r="J67" s="378"/>
      <c r="K67" s="378"/>
      <c r="L67" s="378"/>
      <c r="M67" s="378"/>
      <c r="N67" s="379"/>
      <c r="O67" s="379"/>
      <c r="P67" s="378"/>
      <c r="Q67" s="378"/>
      <c r="R67" s="378"/>
      <c r="S67" s="378"/>
      <c r="T67" s="377"/>
      <c r="U67" s="76"/>
      <c r="V67" s="76"/>
      <c r="W67" s="343"/>
      <c r="X67" s="312"/>
      <c r="Y67" s="373"/>
      <c r="Z67" s="378"/>
      <c r="AA67" s="378"/>
      <c r="AB67" s="378"/>
      <c r="AC67" s="378"/>
      <c r="AD67" s="378"/>
      <c r="AE67" s="378"/>
      <c r="AF67" s="379"/>
      <c r="AG67" s="379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77"/>
    </row>
    <row r="68" spans="2:44" ht="10.5" customHeight="1">
      <c r="B68" s="312" t="s">
        <v>1566</v>
      </c>
      <c r="C68" s="373"/>
      <c r="D68" s="374">
        <f aca="true" t="shared" si="14" ref="D68:E72">SUM(F68:F68,H68:H68,J68:J68,L68:L68,N68:N68,P68:P68,R68:R68,Z68:Z68,AB68:AB68,AD68:AD68,AF68:AF68,AH68,AJ68,AL68,AN68,AP68)</f>
        <v>263</v>
      </c>
      <c r="E68" s="374">
        <f t="shared" si="14"/>
        <v>2122</v>
      </c>
      <c r="F68" s="375" t="s">
        <v>209</v>
      </c>
      <c r="G68" s="375" t="s">
        <v>209</v>
      </c>
      <c r="H68" s="375" t="s">
        <v>209</v>
      </c>
      <c r="I68" s="375" t="s">
        <v>209</v>
      </c>
      <c r="J68" s="376">
        <v>1</v>
      </c>
      <c r="K68" s="376">
        <v>6</v>
      </c>
      <c r="L68" s="376">
        <v>5</v>
      </c>
      <c r="M68" s="376">
        <v>60</v>
      </c>
      <c r="N68" s="375" t="s">
        <v>209</v>
      </c>
      <c r="O68" s="375" t="s">
        <v>209</v>
      </c>
      <c r="P68" s="376">
        <v>6</v>
      </c>
      <c r="Q68" s="376">
        <v>143</v>
      </c>
      <c r="R68" s="375" t="s">
        <v>209</v>
      </c>
      <c r="S68" s="375" t="s">
        <v>209</v>
      </c>
      <c r="T68" s="377" t="s">
        <v>1566</v>
      </c>
      <c r="U68" s="76">
        <v>2</v>
      </c>
      <c r="V68" s="76"/>
      <c r="W68" s="343"/>
      <c r="X68" s="312" t="s">
        <v>1566</v>
      </c>
      <c r="Y68" s="373"/>
      <c r="Z68" s="376">
        <v>35</v>
      </c>
      <c r="AA68" s="376">
        <v>400</v>
      </c>
      <c r="AB68" s="376">
        <v>11</v>
      </c>
      <c r="AC68" s="376">
        <v>250</v>
      </c>
      <c r="AD68" s="376">
        <v>17</v>
      </c>
      <c r="AE68" s="376">
        <v>77</v>
      </c>
      <c r="AF68" s="376">
        <v>142</v>
      </c>
      <c r="AG68" s="376">
        <v>722</v>
      </c>
      <c r="AH68" s="376">
        <v>6</v>
      </c>
      <c r="AI68" s="376">
        <v>28</v>
      </c>
      <c r="AJ68" s="376">
        <v>6</v>
      </c>
      <c r="AK68" s="376">
        <v>37</v>
      </c>
      <c r="AL68" s="375" t="s">
        <v>209</v>
      </c>
      <c r="AM68" s="375" t="s">
        <v>209</v>
      </c>
      <c r="AN68" s="376">
        <v>34</v>
      </c>
      <c r="AO68" s="376">
        <v>399</v>
      </c>
      <c r="AP68" s="375" t="s">
        <v>209</v>
      </c>
      <c r="AQ68" s="375" t="s">
        <v>209</v>
      </c>
      <c r="AR68" s="377" t="s">
        <v>1566</v>
      </c>
    </row>
    <row r="69" spans="2:44" ht="10.5" customHeight="1">
      <c r="B69" s="312" t="s">
        <v>1567</v>
      </c>
      <c r="C69" s="373"/>
      <c r="D69" s="374">
        <f t="shared" si="14"/>
        <v>257</v>
      </c>
      <c r="E69" s="374">
        <f t="shared" si="14"/>
        <v>3281</v>
      </c>
      <c r="F69" s="375" t="s">
        <v>209</v>
      </c>
      <c r="G69" s="375" t="s">
        <v>209</v>
      </c>
      <c r="H69" s="375" t="s">
        <v>209</v>
      </c>
      <c r="I69" s="375" t="s">
        <v>209</v>
      </c>
      <c r="J69" s="376">
        <v>6</v>
      </c>
      <c r="K69" s="376">
        <v>54</v>
      </c>
      <c r="L69" s="376">
        <v>3</v>
      </c>
      <c r="M69" s="376">
        <v>19</v>
      </c>
      <c r="N69" s="375" t="s">
        <v>209</v>
      </c>
      <c r="O69" s="375" t="s">
        <v>209</v>
      </c>
      <c r="P69" s="376">
        <v>6</v>
      </c>
      <c r="Q69" s="376">
        <v>121</v>
      </c>
      <c r="R69" s="376">
        <v>1</v>
      </c>
      <c r="S69" s="376">
        <v>4</v>
      </c>
      <c r="T69" s="377" t="s">
        <v>1567</v>
      </c>
      <c r="U69" s="76">
        <v>2</v>
      </c>
      <c r="V69" s="76"/>
      <c r="W69" s="343"/>
      <c r="X69" s="312" t="s">
        <v>1567</v>
      </c>
      <c r="Y69" s="373"/>
      <c r="Z69" s="376">
        <v>56</v>
      </c>
      <c r="AA69" s="376">
        <v>326</v>
      </c>
      <c r="AB69" s="376">
        <v>19</v>
      </c>
      <c r="AC69" s="376">
        <v>161</v>
      </c>
      <c r="AD69" s="376">
        <v>12</v>
      </c>
      <c r="AE69" s="376">
        <v>29</v>
      </c>
      <c r="AF69" s="376">
        <v>60</v>
      </c>
      <c r="AG69" s="376">
        <v>313</v>
      </c>
      <c r="AH69" s="376">
        <v>14</v>
      </c>
      <c r="AI69" s="376">
        <v>1045</v>
      </c>
      <c r="AJ69" s="376">
        <v>11</v>
      </c>
      <c r="AK69" s="376">
        <v>74</v>
      </c>
      <c r="AL69" s="375" t="s">
        <v>209</v>
      </c>
      <c r="AM69" s="375" t="s">
        <v>209</v>
      </c>
      <c r="AN69" s="376">
        <v>66</v>
      </c>
      <c r="AO69" s="376">
        <v>509</v>
      </c>
      <c r="AP69" s="376">
        <v>3</v>
      </c>
      <c r="AQ69" s="376">
        <v>626</v>
      </c>
      <c r="AR69" s="377" t="s">
        <v>1567</v>
      </c>
    </row>
    <row r="70" spans="2:44" ht="10.5" customHeight="1">
      <c r="B70" s="312" t="s">
        <v>1568</v>
      </c>
      <c r="C70" s="373"/>
      <c r="D70" s="374">
        <f t="shared" si="14"/>
        <v>30</v>
      </c>
      <c r="E70" s="374">
        <f t="shared" si="14"/>
        <v>242</v>
      </c>
      <c r="F70" s="376">
        <v>1</v>
      </c>
      <c r="G70" s="376">
        <v>30</v>
      </c>
      <c r="H70" s="375" t="s">
        <v>209</v>
      </c>
      <c r="I70" s="375" t="s">
        <v>209</v>
      </c>
      <c r="J70" s="375" t="s">
        <v>209</v>
      </c>
      <c r="K70" s="375" t="s">
        <v>209</v>
      </c>
      <c r="L70" s="375" t="s">
        <v>209</v>
      </c>
      <c r="M70" s="375" t="s">
        <v>209</v>
      </c>
      <c r="N70" s="375" t="s">
        <v>209</v>
      </c>
      <c r="O70" s="375" t="s">
        <v>209</v>
      </c>
      <c r="P70" s="375" t="s">
        <v>209</v>
      </c>
      <c r="Q70" s="375" t="s">
        <v>209</v>
      </c>
      <c r="R70" s="375" t="s">
        <v>209</v>
      </c>
      <c r="S70" s="375" t="s">
        <v>209</v>
      </c>
      <c r="T70" s="377" t="s">
        <v>1568</v>
      </c>
      <c r="U70" s="76">
        <v>2</v>
      </c>
      <c r="V70" s="76"/>
      <c r="W70" s="343"/>
      <c r="X70" s="312" t="s">
        <v>1568</v>
      </c>
      <c r="Y70" s="381"/>
      <c r="Z70" s="376">
        <v>6</v>
      </c>
      <c r="AA70" s="376">
        <v>14</v>
      </c>
      <c r="AB70" s="376">
        <v>2</v>
      </c>
      <c r="AC70" s="376">
        <v>5</v>
      </c>
      <c r="AD70" s="376">
        <v>3</v>
      </c>
      <c r="AE70" s="376">
        <v>9</v>
      </c>
      <c r="AF70" s="376">
        <v>7</v>
      </c>
      <c r="AG70" s="376">
        <v>17</v>
      </c>
      <c r="AH70" s="376">
        <v>3</v>
      </c>
      <c r="AI70" s="376">
        <v>21</v>
      </c>
      <c r="AJ70" s="376">
        <v>2</v>
      </c>
      <c r="AK70" s="376">
        <v>117</v>
      </c>
      <c r="AL70" s="375" t="s">
        <v>209</v>
      </c>
      <c r="AM70" s="375" t="s">
        <v>209</v>
      </c>
      <c r="AN70" s="376">
        <v>6</v>
      </c>
      <c r="AO70" s="376">
        <v>29</v>
      </c>
      <c r="AP70" s="375" t="s">
        <v>209</v>
      </c>
      <c r="AQ70" s="375" t="s">
        <v>209</v>
      </c>
      <c r="AR70" s="377" t="s">
        <v>1568</v>
      </c>
    </row>
    <row r="71" spans="2:44" ht="10.5" customHeight="1">
      <c r="B71" s="312" t="s">
        <v>1569</v>
      </c>
      <c r="C71" s="373"/>
      <c r="D71" s="374">
        <f t="shared" si="14"/>
        <v>130</v>
      </c>
      <c r="E71" s="374">
        <f t="shared" si="14"/>
        <v>966</v>
      </c>
      <c r="F71" s="375" t="s">
        <v>209</v>
      </c>
      <c r="G71" s="375" t="s">
        <v>209</v>
      </c>
      <c r="H71" s="375" t="s">
        <v>209</v>
      </c>
      <c r="I71" s="375" t="s">
        <v>209</v>
      </c>
      <c r="J71" s="376">
        <v>8</v>
      </c>
      <c r="K71" s="376">
        <v>51</v>
      </c>
      <c r="L71" s="376">
        <v>3</v>
      </c>
      <c r="M71" s="376">
        <v>11</v>
      </c>
      <c r="N71" s="375" t="s">
        <v>209</v>
      </c>
      <c r="O71" s="375" t="s">
        <v>209</v>
      </c>
      <c r="P71" s="376">
        <v>1</v>
      </c>
      <c r="Q71" s="376">
        <v>198</v>
      </c>
      <c r="R71" s="376">
        <v>2</v>
      </c>
      <c r="S71" s="376">
        <v>8</v>
      </c>
      <c r="T71" s="377" t="s">
        <v>1569</v>
      </c>
      <c r="U71" s="76">
        <v>2</v>
      </c>
      <c r="V71" s="76"/>
      <c r="W71" s="343"/>
      <c r="X71" s="312" t="s">
        <v>1569</v>
      </c>
      <c r="Y71" s="381"/>
      <c r="Z71" s="376">
        <v>29</v>
      </c>
      <c r="AA71" s="376">
        <v>209</v>
      </c>
      <c r="AB71" s="376">
        <v>1</v>
      </c>
      <c r="AC71" s="376">
        <v>20</v>
      </c>
      <c r="AD71" s="376">
        <v>11</v>
      </c>
      <c r="AE71" s="376">
        <v>20</v>
      </c>
      <c r="AF71" s="376">
        <v>22</v>
      </c>
      <c r="AG71" s="376">
        <v>65</v>
      </c>
      <c r="AH71" s="376">
        <v>15</v>
      </c>
      <c r="AI71" s="376">
        <v>240</v>
      </c>
      <c r="AJ71" s="376">
        <v>9</v>
      </c>
      <c r="AK71" s="376">
        <v>65</v>
      </c>
      <c r="AL71" s="376">
        <v>1</v>
      </c>
      <c r="AM71" s="376">
        <v>7</v>
      </c>
      <c r="AN71" s="376">
        <v>27</v>
      </c>
      <c r="AO71" s="376">
        <v>60</v>
      </c>
      <c r="AP71" s="376">
        <v>1</v>
      </c>
      <c r="AQ71" s="376">
        <v>12</v>
      </c>
      <c r="AR71" s="377" t="s">
        <v>1569</v>
      </c>
    </row>
    <row r="72" spans="2:44" ht="10.5" customHeight="1">
      <c r="B72" s="312" t="s">
        <v>1570</v>
      </c>
      <c r="C72" s="373"/>
      <c r="D72" s="374">
        <f t="shared" si="14"/>
        <v>47</v>
      </c>
      <c r="E72" s="374">
        <f t="shared" si="14"/>
        <v>255</v>
      </c>
      <c r="F72" s="375" t="s">
        <v>209</v>
      </c>
      <c r="G72" s="375" t="s">
        <v>209</v>
      </c>
      <c r="H72" s="375" t="s">
        <v>209</v>
      </c>
      <c r="I72" s="375" t="s">
        <v>209</v>
      </c>
      <c r="J72" s="376">
        <v>3</v>
      </c>
      <c r="K72" s="376">
        <v>17</v>
      </c>
      <c r="L72" s="375" t="s">
        <v>209</v>
      </c>
      <c r="M72" s="375" t="s">
        <v>209</v>
      </c>
      <c r="N72" s="375" t="s">
        <v>209</v>
      </c>
      <c r="O72" s="375" t="s">
        <v>209</v>
      </c>
      <c r="P72" s="375" t="s">
        <v>209</v>
      </c>
      <c r="Q72" s="375" t="s">
        <v>209</v>
      </c>
      <c r="R72" s="375" t="s">
        <v>209</v>
      </c>
      <c r="S72" s="375" t="s">
        <v>209</v>
      </c>
      <c r="T72" s="377" t="s">
        <v>1570</v>
      </c>
      <c r="U72" s="76">
        <v>2</v>
      </c>
      <c r="V72" s="76"/>
      <c r="W72" s="343"/>
      <c r="X72" s="312" t="s">
        <v>1570</v>
      </c>
      <c r="Y72" s="381"/>
      <c r="Z72" s="376">
        <v>15</v>
      </c>
      <c r="AA72" s="376">
        <v>118</v>
      </c>
      <c r="AB72" s="376">
        <v>1</v>
      </c>
      <c r="AC72" s="376">
        <v>4</v>
      </c>
      <c r="AD72" s="376">
        <v>2</v>
      </c>
      <c r="AE72" s="376">
        <v>2</v>
      </c>
      <c r="AF72" s="376">
        <v>3</v>
      </c>
      <c r="AG72" s="376">
        <v>11</v>
      </c>
      <c r="AH72" s="376">
        <v>6</v>
      </c>
      <c r="AI72" s="376">
        <v>43</v>
      </c>
      <c r="AJ72" s="376">
        <v>2</v>
      </c>
      <c r="AK72" s="376">
        <v>11</v>
      </c>
      <c r="AL72" s="376">
        <v>1</v>
      </c>
      <c r="AM72" s="376">
        <v>5</v>
      </c>
      <c r="AN72" s="376">
        <v>14</v>
      </c>
      <c r="AO72" s="376">
        <v>44</v>
      </c>
      <c r="AP72" s="375" t="s">
        <v>209</v>
      </c>
      <c r="AQ72" s="375" t="s">
        <v>209</v>
      </c>
      <c r="AR72" s="377" t="s">
        <v>1570</v>
      </c>
    </row>
    <row r="73" spans="2:44" ht="4.5" customHeight="1">
      <c r="B73" s="312"/>
      <c r="C73" s="373"/>
      <c r="D73" s="374"/>
      <c r="E73" s="374" t="s">
        <v>1128</v>
      </c>
      <c r="F73" s="379"/>
      <c r="G73" s="379"/>
      <c r="H73" s="379"/>
      <c r="I73" s="379"/>
      <c r="J73" s="378"/>
      <c r="K73" s="378"/>
      <c r="L73" s="379"/>
      <c r="M73" s="379"/>
      <c r="N73" s="379"/>
      <c r="O73" s="379"/>
      <c r="P73" s="378"/>
      <c r="Q73" s="378"/>
      <c r="R73" s="378"/>
      <c r="S73" s="378"/>
      <c r="T73" s="377"/>
      <c r="U73" s="76"/>
      <c r="V73" s="76"/>
      <c r="W73" s="343"/>
      <c r="X73" s="312"/>
      <c r="Y73" s="381"/>
      <c r="Z73" s="378"/>
      <c r="AA73" s="378"/>
      <c r="AB73" s="378"/>
      <c r="AC73" s="378"/>
      <c r="AD73" s="378"/>
      <c r="AE73" s="378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5"/>
      <c r="AQ73" s="375"/>
      <c r="AR73" s="377"/>
    </row>
    <row r="74" spans="2:44" ht="10.5" customHeight="1">
      <c r="B74" s="312" t="s">
        <v>1571</v>
      </c>
      <c r="C74" s="373"/>
      <c r="D74" s="374">
        <f aca="true" t="shared" si="15" ref="D74:E78">SUM(F74:F74,H74:H74,J74:J74,L74:L74,N74:N74,P74:P74,R74:R74,Z74:Z74,AB74:AB74,AD74:AD74,AF74:AF74,AH74,AJ74,AL74,AN74,AP74)</f>
        <v>60</v>
      </c>
      <c r="E74" s="374">
        <f t="shared" si="15"/>
        <v>1024</v>
      </c>
      <c r="F74" s="375" t="s">
        <v>209</v>
      </c>
      <c r="G74" s="375" t="s">
        <v>209</v>
      </c>
      <c r="H74" s="375" t="s">
        <v>209</v>
      </c>
      <c r="I74" s="375" t="s">
        <v>209</v>
      </c>
      <c r="J74" s="376">
        <v>4</v>
      </c>
      <c r="K74" s="376">
        <v>60</v>
      </c>
      <c r="L74" s="376">
        <v>2</v>
      </c>
      <c r="M74" s="376">
        <v>17</v>
      </c>
      <c r="N74" s="376">
        <v>2</v>
      </c>
      <c r="O74" s="376">
        <v>31</v>
      </c>
      <c r="P74" s="375" t="s">
        <v>209</v>
      </c>
      <c r="Q74" s="375" t="s">
        <v>209</v>
      </c>
      <c r="R74" s="376">
        <v>3</v>
      </c>
      <c r="S74" s="376">
        <v>41</v>
      </c>
      <c r="T74" s="377" t="s">
        <v>1571</v>
      </c>
      <c r="U74" s="76">
        <v>2</v>
      </c>
      <c r="V74" s="76"/>
      <c r="W74" s="343"/>
      <c r="X74" s="312" t="s">
        <v>1571</v>
      </c>
      <c r="Y74" s="381"/>
      <c r="Z74" s="376">
        <v>16</v>
      </c>
      <c r="AA74" s="376">
        <v>90</v>
      </c>
      <c r="AB74" s="375" t="s">
        <v>209</v>
      </c>
      <c r="AC74" s="375" t="s">
        <v>209</v>
      </c>
      <c r="AD74" s="376">
        <v>3</v>
      </c>
      <c r="AE74" s="376">
        <v>17</v>
      </c>
      <c r="AF74" s="376">
        <v>9</v>
      </c>
      <c r="AG74" s="376">
        <v>37</v>
      </c>
      <c r="AH74" s="375" t="s">
        <v>209</v>
      </c>
      <c r="AI74" s="375" t="s">
        <v>209</v>
      </c>
      <c r="AJ74" s="376">
        <v>3</v>
      </c>
      <c r="AK74" s="376">
        <v>53</v>
      </c>
      <c r="AL74" s="375" t="s">
        <v>209</v>
      </c>
      <c r="AM74" s="375" t="s">
        <v>209</v>
      </c>
      <c r="AN74" s="376">
        <v>15</v>
      </c>
      <c r="AO74" s="376">
        <v>427</v>
      </c>
      <c r="AP74" s="376">
        <v>3</v>
      </c>
      <c r="AQ74" s="376">
        <v>251</v>
      </c>
      <c r="AR74" s="377" t="s">
        <v>1571</v>
      </c>
    </row>
    <row r="75" spans="2:44" ht="10.5" customHeight="1">
      <c r="B75" s="312" t="s">
        <v>1572</v>
      </c>
      <c r="C75" s="373"/>
      <c r="D75" s="374">
        <f t="shared" si="15"/>
        <v>32</v>
      </c>
      <c r="E75" s="374">
        <f t="shared" si="15"/>
        <v>163</v>
      </c>
      <c r="F75" s="375" t="s">
        <v>209</v>
      </c>
      <c r="G75" s="375" t="s">
        <v>209</v>
      </c>
      <c r="H75" s="375" t="s">
        <v>209</v>
      </c>
      <c r="I75" s="375" t="s">
        <v>209</v>
      </c>
      <c r="J75" s="375" t="s">
        <v>209</v>
      </c>
      <c r="K75" s="375" t="s">
        <v>209</v>
      </c>
      <c r="L75" s="375" t="s">
        <v>209</v>
      </c>
      <c r="M75" s="375" t="s">
        <v>209</v>
      </c>
      <c r="N75" s="375" t="s">
        <v>209</v>
      </c>
      <c r="O75" s="375" t="s">
        <v>209</v>
      </c>
      <c r="P75" s="376">
        <v>1</v>
      </c>
      <c r="Q75" s="376">
        <v>1</v>
      </c>
      <c r="R75" s="375" t="s">
        <v>209</v>
      </c>
      <c r="S75" s="375" t="s">
        <v>209</v>
      </c>
      <c r="T75" s="377" t="s">
        <v>1572</v>
      </c>
      <c r="U75" s="76">
        <v>2</v>
      </c>
      <c r="V75" s="76"/>
      <c r="W75" s="343"/>
      <c r="X75" s="312" t="s">
        <v>1572</v>
      </c>
      <c r="Y75" s="381"/>
      <c r="Z75" s="376">
        <v>7</v>
      </c>
      <c r="AA75" s="376">
        <v>86</v>
      </c>
      <c r="AB75" s="375" t="s">
        <v>209</v>
      </c>
      <c r="AC75" s="375" t="s">
        <v>209</v>
      </c>
      <c r="AD75" s="376">
        <v>3</v>
      </c>
      <c r="AE75" s="376">
        <v>3</v>
      </c>
      <c r="AF75" s="376">
        <v>5</v>
      </c>
      <c r="AG75" s="376">
        <v>17</v>
      </c>
      <c r="AH75" s="376">
        <v>3</v>
      </c>
      <c r="AI75" s="376">
        <v>18</v>
      </c>
      <c r="AJ75" s="376">
        <v>3</v>
      </c>
      <c r="AK75" s="376">
        <v>12</v>
      </c>
      <c r="AL75" s="375" t="s">
        <v>209</v>
      </c>
      <c r="AM75" s="375" t="s">
        <v>209</v>
      </c>
      <c r="AN75" s="376">
        <v>10</v>
      </c>
      <c r="AO75" s="376">
        <v>26</v>
      </c>
      <c r="AP75" s="375" t="s">
        <v>209</v>
      </c>
      <c r="AQ75" s="375" t="s">
        <v>209</v>
      </c>
      <c r="AR75" s="377" t="s">
        <v>1572</v>
      </c>
    </row>
    <row r="76" spans="2:44" ht="10.5" customHeight="1">
      <c r="B76" s="312" t="s">
        <v>1573</v>
      </c>
      <c r="C76" s="373"/>
      <c r="D76" s="374">
        <f t="shared" si="15"/>
        <v>165</v>
      </c>
      <c r="E76" s="374">
        <f t="shared" si="15"/>
        <v>951</v>
      </c>
      <c r="F76" s="375" t="s">
        <v>209</v>
      </c>
      <c r="G76" s="375" t="s">
        <v>209</v>
      </c>
      <c r="H76" s="375" t="s">
        <v>209</v>
      </c>
      <c r="I76" s="375" t="s">
        <v>209</v>
      </c>
      <c r="J76" s="376">
        <v>12</v>
      </c>
      <c r="K76" s="376">
        <v>103</v>
      </c>
      <c r="L76" s="376">
        <v>3</v>
      </c>
      <c r="M76" s="376">
        <v>37</v>
      </c>
      <c r="N76" s="375" t="s">
        <v>209</v>
      </c>
      <c r="O76" s="375" t="s">
        <v>209</v>
      </c>
      <c r="P76" s="375" t="s">
        <v>209</v>
      </c>
      <c r="Q76" s="375" t="s">
        <v>209</v>
      </c>
      <c r="R76" s="375" t="s">
        <v>209</v>
      </c>
      <c r="S76" s="375" t="s">
        <v>209</v>
      </c>
      <c r="T76" s="377" t="s">
        <v>1573</v>
      </c>
      <c r="U76" s="76">
        <v>2</v>
      </c>
      <c r="V76" s="76"/>
      <c r="W76" s="343"/>
      <c r="X76" s="312" t="s">
        <v>1573</v>
      </c>
      <c r="Y76" s="381"/>
      <c r="Z76" s="376">
        <v>52</v>
      </c>
      <c r="AA76" s="376">
        <v>256</v>
      </c>
      <c r="AB76" s="376">
        <v>2</v>
      </c>
      <c r="AC76" s="376">
        <v>50</v>
      </c>
      <c r="AD76" s="376">
        <v>15</v>
      </c>
      <c r="AE76" s="376">
        <v>30</v>
      </c>
      <c r="AF76" s="376">
        <v>21</v>
      </c>
      <c r="AG76" s="376">
        <v>79</v>
      </c>
      <c r="AH76" s="376">
        <v>13</v>
      </c>
      <c r="AI76" s="376">
        <v>101</v>
      </c>
      <c r="AJ76" s="376">
        <v>12</v>
      </c>
      <c r="AK76" s="376">
        <v>137</v>
      </c>
      <c r="AL76" s="376">
        <v>1</v>
      </c>
      <c r="AM76" s="376">
        <v>6</v>
      </c>
      <c r="AN76" s="376">
        <v>34</v>
      </c>
      <c r="AO76" s="376">
        <v>152</v>
      </c>
      <c r="AP76" s="375" t="s">
        <v>209</v>
      </c>
      <c r="AQ76" s="375" t="s">
        <v>209</v>
      </c>
      <c r="AR76" s="377" t="s">
        <v>1573</v>
      </c>
    </row>
    <row r="77" spans="2:44" ht="10.5" customHeight="1">
      <c r="B77" s="312" t="s">
        <v>1574</v>
      </c>
      <c r="C77" s="373"/>
      <c r="D77" s="374">
        <f t="shared" si="15"/>
        <v>48</v>
      </c>
      <c r="E77" s="374">
        <f t="shared" si="15"/>
        <v>708</v>
      </c>
      <c r="F77" s="375" t="s">
        <v>209</v>
      </c>
      <c r="G77" s="375" t="s">
        <v>209</v>
      </c>
      <c r="H77" s="375" t="s">
        <v>209</v>
      </c>
      <c r="I77" s="375" t="s">
        <v>209</v>
      </c>
      <c r="J77" s="376">
        <v>3</v>
      </c>
      <c r="K77" s="376">
        <v>22</v>
      </c>
      <c r="L77" s="375" t="s">
        <v>209</v>
      </c>
      <c r="M77" s="375" t="s">
        <v>209</v>
      </c>
      <c r="N77" s="375" t="s">
        <v>209</v>
      </c>
      <c r="O77" s="375" t="s">
        <v>209</v>
      </c>
      <c r="P77" s="376">
        <v>1</v>
      </c>
      <c r="Q77" s="376">
        <v>7</v>
      </c>
      <c r="R77" s="375" t="s">
        <v>209</v>
      </c>
      <c r="S77" s="375" t="s">
        <v>209</v>
      </c>
      <c r="T77" s="377" t="s">
        <v>1574</v>
      </c>
      <c r="U77" s="76">
        <v>3</v>
      </c>
      <c r="V77" s="76"/>
      <c r="W77" s="343"/>
      <c r="X77" s="312" t="s">
        <v>1574</v>
      </c>
      <c r="Y77" s="381"/>
      <c r="Z77" s="376">
        <v>8</v>
      </c>
      <c r="AA77" s="376">
        <v>32</v>
      </c>
      <c r="AB77" s="376">
        <v>3</v>
      </c>
      <c r="AC77" s="376">
        <v>21</v>
      </c>
      <c r="AD77" s="376">
        <v>6</v>
      </c>
      <c r="AE77" s="376">
        <v>9</v>
      </c>
      <c r="AF77" s="376">
        <v>7</v>
      </c>
      <c r="AG77" s="376">
        <v>28</v>
      </c>
      <c r="AH77" s="376">
        <v>4</v>
      </c>
      <c r="AI77" s="376">
        <v>359</v>
      </c>
      <c r="AJ77" s="376">
        <v>3</v>
      </c>
      <c r="AK77" s="376">
        <v>177</v>
      </c>
      <c r="AL77" s="375" t="s">
        <v>209</v>
      </c>
      <c r="AM77" s="375" t="s">
        <v>209</v>
      </c>
      <c r="AN77" s="376">
        <v>13</v>
      </c>
      <c r="AO77" s="376">
        <v>53</v>
      </c>
      <c r="AP77" s="375" t="s">
        <v>209</v>
      </c>
      <c r="AQ77" s="375" t="s">
        <v>209</v>
      </c>
      <c r="AR77" s="377" t="s">
        <v>1574</v>
      </c>
    </row>
    <row r="78" spans="2:44" ht="10.5" customHeight="1">
      <c r="B78" s="312" t="s">
        <v>1575</v>
      </c>
      <c r="C78" s="373"/>
      <c r="D78" s="374">
        <f t="shared" si="15"/>
        <v>3</v>
      </c>
      <c r="E78" s="374">
        <f t="shared" si="15"/>
        <v>27</v>
      </c>
      <c r="F78" s="375" t="s">
        <v>209</v>
      </c>
      <c r="G78" s="375" t="s">
        <v>209</v>
      </c>
      <c r="H78" s="375" t="s">
        <v>209</v>
      </c>
      <c r="I78" s="375" t="s">
        <v>209</v>
      </c>
      <c r="J78" s="375" t="s">
        <v>209</v>
      </c>
      <c r="K78" s="375" t="s">
        <v>209</v>
      </c>
      <c r="L78" s="375" t="s">
        <v>209</v>
      </c>
      <c r="M78" s="375" t="s">
        <v>209</v>
      </c>
      <c r="N78" s="375" t="s">
        <v>209</v>
      </c>
      <c r="O78" s="375" t="s">
        <v>209</v>
      </c>
      <c r="P78" s="375" t="s">
        <v>209</v>
      </c>
      <c r="Q78" s="375" t="s">
        <v>209</v>
      </c>
      <c r="R78" s="375" t="s">
        <v>209</v>
      </c>
      <c r="S78" s="375" t="s">
        <v>209</v>
      </c>
      <c r="T78" s="377" t="s">
        <v>1575</v>
      </c>
      <c r="U78" s="76">
        <v>1</v>
      </c>
      <c r="V78" s="76"/>
      <c r="W78" s="343"/>
      <c r="X78" s="312" t="s">
        <v>1575</v>
      </c>
      <c r="Y78" s="381"/>
      <c r="Z78" s="376">
        <v>2</v>
      </c>
      <c r="AA78" s="376">
        <v>16</v>
      </c>
      <c r="AB78" s="375" t="s">
        <v>209</v>
      </c>
      <c r="AC78" s="375" t="s">
        <v>209</v>
      </c>
      <c r="AD78" s="375" t="s">
        <v>209</v>
      </c>
      <c r="AE78" s="375" t="s">
        <v>209</v>
      </c>
      <c r="AF78" s="376">
        <v>1</v>
      </c>
      <c r="AG78" s="376">
        <v>11</v>
      </c>
      <c r="AH78" s="375" t="s">
        <v>209</v>
      </c>
      <c r="AI78" s="375" t="s">
        <v>209</v>
      </c>
      <c r="AJ78" s="375" t="s">
        <v>209</v>
      </c>
      <c r="AK78" s="375" t="s">
        <v>209</v>
      </c>
      <c r="AL78" s="375" t="s">
        <v>209</v>
      </c>
      <c r="AM78" s="375" t="s">
        <v>209</v>
      </c>
      <c r="AN78" s="375" t="s">
        <v>209</v>
      </c>
      <c r="AO78" s="375" t="s">
        <v>209</v>
      </c>
      <c r="AP78" s="375" t="s">
        <v>209</v>
      </c>
      <c r="AQ78" s="375" t="s">
        <v>209</v>
      </c>
      <c r="AR78" s="377" t="s">
        <v>1575</v>
      </c>
    </row>
    <row r="79" spans="1:44" ht="6" customHeight="1">
      <c r="A79" s="382"/>
      <c r="B79" s="383"/>
      <c r="C79" s="384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6"/>
      <c r="U79" s="382"/>
      <c r="V79" s="382"/>
      <c r="W79" s="382"/>
      <c r="X79" s="383"/>
      <c r="Y79" s="387"/>
      <c r="Z79" s="385"/>
      <c r="AA79" s="385"/>
      <c r="AB79" s="385"/>
      <c r="AC79" s="385"/>
      <c r="AD79" s="385"/>
      <c r="AE79" s="385"/>
      <c r="AF79" s="388"/>
      <c r="AG79" s="388"/>
      <c r="AH79" s="388"/>
      <c r="AI79" s="388"/>
      <c r="AJ79" s="388"/>
      <c r="AK79" s="388"/>
      <c r="AL79" s="388"/>
      <c r="AM79" s="388"/>
      <c r="AN79" s="388"/>
      <c r="AO79" s="388"/>
      <c r="AP79" s="389"/>
      <c r="AQ79" s="389"/>
      <c r="AR79" s="386"/>
    </row>
    <row r="80" spans="1:44" ht="6" customHeight="1">
      <c r="A80" s="390"/>
      <c r="B80" s="391"/>
      <c r="C80" s="391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3"/>
      <c r="U80" s="390"/>
      <c r="V80" s="390"/>
      <c r="W80" s="390"/>
      <c r="X80" s="391"/>
      <c r="Y80" s="390"/>
      <c r="Z80" s="392"/>
      <c r="AA80" s="392"/>
      <c r="AB80" s="392"/>
      <c r="AC80" s="392"/>
      <c r="AD80" s="392"/>
      <c r="AE80" s="392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5"/>
      <c r="AQ80" s="395"/>
      <c r="AR80" s="393"/>
    </row>
    <row r="81" spans="2:44" ht="16.5" customHeight="1">
      <c r="B81" s="608" t="s">
        <v>1576</v>
      </c>
      <c r="C81" s="609"/>
      <c r="D81" s="609"/>
      <c r="E81" s="609"/>
      <c r="F81" s="609"/>
      <c r="G81" s="609"/>
      <c r="H81" s="609"/>
      <c r="I81" s="609"/>
      <c r="J81" s="609"/>
      <c r="K81" s="609"/>
      <c r="L81" s="396"/>
      <c r="M81" s="396"/>
      <c r="N81" s="396"/>
      <c r="O81" s="396"/>
      <c r="P81" s="396"/>
      <c r="Q81" s="396"/>
      <c r="R81" s="396"/>
      <c r="S81" s="396"/>
      <c r="T81" s="397"/>
      <c r="U81" s="343"/>
      <c r="V81" s="343"/>
      <c r="W81" s="343"/>
      <c r="X81" s="346"/>
      <c r="Y81" s="343"/>
      <c r="Z81" s="396"/>
      <c r="AA81" s="396"/>
      <c r="AB81" s="396"/>
      <c r="AC81" s="396"/>
      <c r="AD81" s="396"/>
      <c r="AE81" s="396"/>
      <c r="AF81" s="398"/>
      <c r="AG81" s="398"/>
      <c r="AH81" s="398"/>
      <c r="AI81" s="398"/>
      <c r="AJ81" s="398"/>
      <c r="AK81" s="398"/>
      <c r="AL81" s="398"/>
      <c r="AM81" s="398"/>
      <c r="AN81" s="398"/>
      <c r="AO81" s="398"/>
      <c r="AP81" s="399"/>
      <c r="AQ81" s="399"/>
      <c r="AR81" s="397"/>
    </row>
    <row r="82" spans="4:44" ht="6" customHeight="1"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  <c r="R82" s="396"/>
      <c r="S82" s="396"/>
      <c r="T82" s="397"/>
      <c r="U82" s="343"/>
      <c r="V82" s="343"/>
      <c r="W82" s="343"/>
      <c r="X82" s="346"/>
      <c r="Y82" s="343"/>
      <c r="Z82" s="396"/>
      <c r="AA82" s="396"/>
      <c r="AB82" s="396"/>
      <c r="AC82" s="396"/>
      <c r="AD82" s="396"/>
      <c r="AE82" s="396"/>
      <c r="AF82" s="398"/>
      <c r="AG82" s="398"/>
      <c r="AH82" s="398"/>
      <c r="AI82" s="398"/>
      <c r="AJ82" s="398"/>
      <c r="AK82" s="398"/>
      <c r="AL82" s="398"/>
      <c r="AM82" s="398"/>
      <c r="AN82" s="398"/>
      <c r="AO82" s="398"/>
      <c r="AP82" s="399"/>
      <c r="AQ82" s="399"/>
      <c r="AR82" s="397"/>
    </row>
    <row r="83" spans="1:44" ht="24" customHeight="1">
      <c r="A83" s="347"/>
      <c r="B83" s="604" t="s">
        <v>1491</v>
      </c>
      <c r="C83" s="348"/>
      <c r="D83" s="601" t="s">
        <v>1492</v>
      </c>
      <c r="E83" s="601"/>
      <c r="F83" s="601" t="s">
        <v>1493</v>
      </c>
      <c r="G83" s="601"/>
      <c r="H83" s="601" t="s">
        <v>1494</v>
      </c>
      <c r="I83" s="601"/>
      <c r="J83" s="601" t="s">
        <v>1495</v>
      </c>
      <c r="K83" s="601"/>
      <c r="L83" s="601" t="s">
        <v>1496</v>
      </c>
      <c r="M83" s="601"/>
      <c r="N83" s="597" t="s">
        <v>1497</v>
      </c>
      <c r="O83" s="606"/>
      <c r="P83" s="601" t="s">
        <v>1498</v>
      </c>
      <c r="Q83" s="601"/>
      <c r="R83" s="595" t="s">
        <v>1499</v>
      </c>
      <c r="S83" s="607"/>
      <c r="T83" s="599" t="s">
        <v>1500</v>
      </c>
      <c r="U83" s="602" t="s">
        <v>1501</v>
      </c>
      <c r="V83" s="343"/>
      <c r="W83" s="347"/>
      <c r="X83" s="604" t="s">
        <v>1491</v>
      </c>
      <c r="Y83" s="348"/>
      <c r="Z83" s="601" t="s">
        <v>1502</v>
      </c>
      <c r="AA83" s="601"/>
      <c r="AB83" s="601" t="s">
        <v>1503</v>
      </c>
      <c r="AC83" s="601"/>
      <c r="AD83" s="601" t="s">
        <v>1504</v>
      </c>
      <c r="AE83" s="601"/>
      <c r="AF83" s="598" t="s">
        <v>1505</v>
      </c>
      <c r="AG83" s="597"/>
      <c r="AH83" s="350" t="s">
        <v>1506</v>
      </c>
      <c r="AI83" s="351" t="s">
        <v>79</v>
      </c>
      <c r="AJ83" s="595" t="s">
        <v>1507</v>
      </c>
      <c r="AK83" s="596"/>
      <c r="AL83" s="595" t="s">
        <v>1508</v>
      </c>
      <c r="AM83" s="596"/>
      <c r="AN83" s="597" t="s">
        <v>1509</v>
      </c>
      <c r="AO83" s="598"/>
      <c r="AP83" s="597" t="s">
        <v>1510</v>
      </c>
      <c r="AQ83" s="598"/>
      <c r="AR83" s="599" t="s">
        <v>1500</v>
      </c>
    </row>
    <row r="84" spans="1:44" ht="24" customHeight="1">
      <c r="A84" s="353"/>
      <c r="B84" s="605"/>
      <c r="C84" s="354"/>
      <c r="D84" s="357" t="s">
        <v>1511</v>
      </c>
      <c r="E84" s="357" t="s">
        <v>1512</v>
      </c>
      <c r="F84" s="357" t="s">
        <v>1511</v>
      </c>
      <c r="G84" s="357" t="s">
        <v>1512</v>
      </c>
      <c r="H84" s="357" t="s">
        <v>1511</v>
      </c>
      <c r="I84" s="357" t="s">
        <v>1512</v>
      </c>
      <c r="J84" s="357" t="s">
        <v>1511</v>
      </c>
      <c r="K84" s="357" t="s">
        <v>1512</v>
      </c>
      <c r="L84" s="357" t="s">
        <v>1511</v>
      </c>
      <c r="M84" s="357" t="s">
        <v>1512</v>
      </c>
      <c r="N84" s="357" t="s">
        <v>1511</v>
      </c>
      <c r="O84" s="356" t="s">
        <v>1512</v>
      </c>
      <c r="P84" s="357" t="s">
        <v>1511</v>
      </c>
      <c r="Q84" s="357" t="s">
        <v>1512</v>
      </c>
      <c r="R84" s="357" t="s">
        <v>1511</v>
      </c>
      <c r="S84" s="357" t="s">
        <v>1512</v>
      </c>
      <c r="T84" s="600"/>
      <c r="U84" s="603"/>
      <c r="V84" s="343"/>
      <c r="W84" s="353"/>
      <c r="X84" s="605"/>
      <c r="Y84" s="354"/>
      <c r="Z84" s="357" t="s">
        <v>1511</v>
      </c>
      <c r="AA84" s="357" t="s">
        <v>1512</v>
      </c>
      <c r="AB84" s="357" t="s">
        <v>1511</v>
      </c>
      <c r="AC84" s="357" t="s">
        <v>1512</v>
      </c>
      <c r="AD84" s="357" t="s">
        <v>1511</v>
      </c>
      <c r="AE84" s="357" t="s">
        <v>1512</v>
      </c>
      <c r="AF84" s="356" t="s">
        <v>1511</v>
      </c>
      <c r="AG84" s="358" t="s">
        <v>1512</v>
      </c>
      <c r="AH84" s="357" t="s">
        <v>1511</v>
      </c>
      <c r="AI84" s="357" t="s">
        <v>1512</v>
      </c>
      <c r="AJ84" s="357" t="s">
        <v>1511</v>
      </c>
      <c r="AK84" s="357" t="s">
        <v>1512</v>
      </c>
      <c r="AL84" s="357" t="s">
        <v>1511</v>
      </c>
      <c r="AM84" s="357" t="s">
        <v>1512</v>
      </c>
      <c r="AN84" s="357" t="s">
        <v>1511</v>
      </c>
      <c r="AO84" s="357" t="s">
        <v>1512</v>
      </c>
      <c r="AP84" s="357" t="s">
        <v>1511</v>
      </c>
      <c r="AQ84" s="357" t="s">
        <v>1512</v>
      </c>
      <c r="AR84" s="600"/>
    </row>
    <row r="85" spans="4:44" ht="6" customHeight="1">
      <c r="D85" s="400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401"/>
      <c r="T85" s="397"/>
      <c r="U85" s="343"/>
      <c r="V85" s="343"/>
      <c r="W85" s="343"/>
      <c r="X85" s="346"/>
      <c r="Y85" s="343"/>
      <c r="Z85" s="400"/>
      <c r="AA85" s="396"/>
      <c r="AB85" s="396"/>
      <c r="AC85" s="396"/>
      <c r="AD85" s="396"/>
      <c r="AE85" s="396"/>
      <c r="AF85" s="398"/>
      <c r="AG85" s="398"/>
      <c r="AH85" s="398"/>
      <c r="AI85" s="398"/>
      <c r="AJ85" s="398"/>
      <c r="AK85" s="398"/>
      <c r="AL85" s="398"/>
      <c r="AM85" s="398"/>
      <c r="AN85" s="398"/>
      <c r="AO85" s="398"/>
      <c r="AP85" s="399"/>
      <c r="AQ85" s="402"/>
      <c r="AR85" s="397"/>
    </row>
    <row r="86" spans="1:44" s="370" customFormat="1" ht="19.5" customHeight="1">
      <c r="A86" s="610" t="s">
        <v>1577</v>
      </c>
      <c r="B86" s="611"/>
      <c r="C86" s="371"/>
      <c r="D86" s="403">
        <f aca="true" t="shared" si="16" ref="D86:S86">SUM(D87:D127)</f>
        <v>1683</v>
      </c>
      <c r="E86" s="404">
        <f t="shared" si="16"/>
        <v>16024</v>
      </c>
      <c r="F86" s="404">
        <f t="shared" si="16"/>
        <v>8</v>
      </c>
      <c r="G86" s="404">
        <f t="shared" si="16"/>
        <v>88</v>
      </c>
      <c r="H86" s="404">
        <f t="shared" si="16"/>
        <v>1</v>
      </c>
      <c r="I86" s="404">
        <f t="shared" si="16"/>
        <v>11</v>
      </c>
      <c r="J86" s="404">
        <f t="shared" si="16"/>
        <v>144</v>
      </c>
      <c r="K86" s="404">
        <f t="shared" si="16"/>
        <v>881</v>
      </c>
      <c r="L86" s="404">
        <f t="shared" si="16"/>
        <v>38</v>
      </c>
      <c r="M86" s="404">
        <f t="shared" si="16"/>
        <v>1028</v>
      </c>
      <c r="N86" s="404">
        <f t="shared" si="16"/>
        <v>1</v>
      </c>
      <c r="O86" s="404">
        <f t="shared" si="16"/>
        <v>14</v>
      </c>
      <c r="P86" s="404">
        <f t="shared" si="16"/>
        <v>8</v>
      </c>
      <c r="Q86" s="404">
        <f t="shared" si="16"/>
        <v>27</v>
      </c>
      <c r="R86" s="404">
        <f t="shared" si="16"/>
        <v>32</v>
      </c>
      <c r="S86" s="405">
        <f t="shared" si="16"/>
        <v>570</v>
      </c>
      <c r="T86" s="406" t="s">
        <v>1578</v>
      </c>
      <c r="U86" s="369"/>
      <c r="V86" s="369"/>
      <c r="W86" s="610" t="s">
        <v>1577</v>
      </c>
      <c r="X86" s="611"/>
      <c r="Y86" s="369"/>
      <c r="Z86" s="403">
        <f aca="true" t="shared" si="17" ref="Z86:AQ86">SUM(Z87:Z127)</f>
        <v>414</v>
      </c>
      <c r="AA86" s="404">
        <f t="shared" si="17"/>
        <v>2796</v>
      </c>
      <c r="AB86" s="404">
        <f t="shared" si="17"/>
        <v>30</v>
      </c>
      <c r="AC86" s="404">
        <f t="shared" si="17"/>
        <v>249</v>
      </c>
      <c r="AD86" s="404">
        <f t="shared" si="17"/>
        <v>130</v>
      </c>
      <c r="AE86" s="404">
        <f t="shared" si="17"/>
        <v>230</v>
      </c>
      <c r="AF86" s="404">
        <f t="shared" si="17"/>
        <v>299</v>
      </c>
      <c r="AG86" s="404">
        <f t="shared" si="17"/>
        <v>2659</v>
      </c>
      <c r="AH86" s="404">
        <f t="shared" si="17"/>
        <v>146</v>
      </c>
      <c r="AI86" s="404">
        <f t="shared" si="17"/>
        <v>2599</v>
      </c>
      <c r="AJ86" s="404">
        <f t="shared" si="17"/>
        <v>100</v>
      </c>
      <c r="AK86" s="404">
        <f t="shared" si="17"/>
        <v>1294</v>
      </c>
      <c r="AL86" s="404">
        <f t="shared" si="17"/>
        <v>15</v>
      </c>
      <c r="AM86" s="404">
        <f t="shared" si="17"/>
        <v>182</v>
      </c>
      <c r="AN86" s="404">
        <f t="shared" si="17"/>
        <v>310</v>
      </c>
      <c r="AO86" s="404">
        <f t="shared" si="17"/>
        <v>2541</v>
      </c>
      <c r="AP86" s="404">
        <f t="shared" si="17"/>
        <v>7</v>
      </c>
      <c r="AQ86" s="405">
        <f t="shared" si="17"/>
        <v>855</v>
      </c>
      <c r="AR86" s="406" t="s">
        <v>1578</v>
      </c>
    </row>
    <row r="87" spans="2:44" ht="12.75" customHeight="1">
      <c r="B87" s="312" t="s">
        <v>1579</v>
      </c>
      <c r="D87" s="407">
        <f aca="true" t="shared" si="18" ref="D87:E91">SUM(F87:F87,H87:H87,J87:J87,L87:L87,N87:N87,P87:P87,R87:R87,Z87:Z87,AB87:AB87,AD87:AD87,AF87:AF87,AH87,AJ87,AL87,AN87,AP87)</f>
        <v>169</v>
      </c>
      <c r="E87" s="374">
        <f t="shared" si="18"/>
        <v>781</v>
      </c>
      <c r="F87" s="375" t="s">
        <v>209</v>
      </c>
      <c r="G87" s="375" t="s">
        <v>209</v>
      </c>
      <c r="H87" s="375" t="s">
        <v>209</v>
      </c>
      <c r="I87" s="375" t="s">
        <v>209</v>
      </c>
      <c r="J87" s="376">
        <v>7</v>
      </c>
      <c r="K87" s="376">
        <v>41</v>
      </c>
      <c r="L87" s="376">
        <v>3</v>
      </c>
      <c r="M87" s="376">
        <v>6</v>
      </c>
      <c r="N87" s="375" t="s">
        <v>209</v>
      </c>
      <c r="O87" s="375" t="s">
        <v>209</v>
      </c>
      <c r="P87" s="376">
        <v>1</v>
      </c>
      <c r="Q87" s="376">
        <v>4</v>
      </c>
      <c r="R87" s="375" t="s">
        <v>209</v>
      </c>
      <c r="S87" s="408" t="s">
        <v>209</v>
      </c>
      <c r="T87" s="312" t="s">
        <v>1579</v>
      </c>
      <c r="U87" s="343">
        <v>3</v>
      </c>
      <c r="V87" s="343"/>
      <c r="W87" s="343"/>
      <c r="X87" s="346" t="s">
        <v>1579</v>
      </c>
      <c r="Y87" s="343"/>
      <c r="Z87" s="409">
        <v>48</v>
      </c>
      <c r="AA87" s="376">
        <v>250</v>
      </c>
      <c r="AB87" s="376">
        <v>2</v>
      </c>
      <c r="AC87" s="376">
        <v>8</v>
      </c>
      <c r="AD87" s="376">
        <v>22</v>
      </c>
      <c r="AE87" s="376">
        <v>35</v>
      </c>
      <c r="AF87" s="398">
        <v>23</v>
      </c>
      <c r="AG87" s="398">
        <v>85</v>
      </c>
      <c r="AH87" s="398">
        <v>12</v>
      </c>
      <c r="AI87" s="398">
        <v>125</v>
      </c>
      <c r="AJ87" s="398">
        <v>12</v>
      </c>
      <c r="AK87" s="398">
        <v>120</v>
      </c>
      <c r="AL87" s="398">
        <v>1</v>
      </c>
      <c r="AM87" s="398">
        <v>5</v>
      </c>
      <c r="AN87" s="398">
        <v>38</v>
      </c>
      <c r="AO87" s="398">
        <v>102</v>
      </c>
      <c r="AP87" s="399" t="s">
        <v>209</v>
      </c>
      <c r="AQ87" s="402" t="s">
        <v>209</v>
      </c>
      <c r="AR87" s="312" t="s">
        <v>1579</v>
      </c>
    </row>
    <row r="88" spans="2:44" ht="12.75" customHeight="1">
      <c r="B88" s="312" t="s">
        <v>1580</v>
      </c>
      <c r="D88" s="407">
        <f t="shared" si="18"/>
        <v>64</v>
      </c>
      <c r="E88" s="374">
        <f t="shared" si="18"/>
        <v>1650</v>
      </c>
      <c r="F88" s="376">
        <v>3</v>
      </c>
      <c r="G88" s="376">
        <v>56</v>
      </c>
      <c r="H88" s="375" t="s">
        <v>209</v>
      </c>
      <c r="I88" s="375" t="s">
        <v>209</v>
      </c>
      <c r="J88" s="375" t="s">
        <v>209</v>
      </c>
      <c r="K88" s="375" t="s">
        <v>209</v>
      </c>
      <c r="L88" s="375" t="s">
        <v>209</v>
      </c>
      <c r="M88" s="375" t="s">
        <v>209</v>
      </c>
      <c r="N88" s="375" t="s">
        <v>209</v>
      </c>
      <c r="O88" s="375" t="s">
        <v>209</v>
      </c>
      <c r="P88" s="375" t="s">
        <v>209</v>
      </c>
      <c r="Q88" s="375" t="s">
        <v>209</v>
      </c>
      <c r="R88" s="376">
        <v>1</v>
      </c>
      <c r="S88" s="410">
        <v>121</v>
      </c>
      <c r="T88" s="312" t="s">
        <v>1580</v>
      </c>
      <c r="U88" s="343">
        <v>3</v>
      </c>
      <c r="V88" s="343"/>
      <c r="W88" s="343"/>
      <c r="X88" s="346" t="s">
        <v>1580</v>
      </c>
      <c r="Y88" s="343"/>
      <c r="Z88" s="409">
        <v>20</v>
      </c>
      <c r="AA88" s="376">
        <v>66</v>
      </c>
      <c r="AB88" s="375" t="s">
        <v>209</v>
      </c>
      <c r="AC88" s="375" t="s">
        <v>209</v>
      </c>
      <c r="AD88" s="376">
        <v>3</v>
      </c>
      <c r="AE88" s="376">
        <v>8</v>
      </c>
      <c r="AF88" s="398">
        <v>8</v>
      </c>
      <c r="AG88" s="398">
        <v>19</v>
      </c>
      <c r="AH88" s="398">
        <v>10</v>
      </c>
      <c r="AI88" s="398">
        <v>317</v>
      </c>
      <c r="AJ88" s="398">
        <v>3</v>
      </c>
      <c r="AK88" s="398">
        <v>42</v>
      </c>
      <c r="AL88" s="399" t="s">
        <v>209</v>
      </c>
      <c r="AM88" s="399" t="s">
        <v>209</v>
      </c>
      <c r="AN88" s="398">
        <v>16</v>
      </c>
      <c r="AO88" s="398">
        <v>1021</v>
      </c>
      <c r="AP88" s="399" t="s">
        <v>209</v>
      </c>
      <c r="AQ88" s="402" t="s">
        <v>209</v>
      </c>
      <c r="AR88" s="312" t="s">
        <v>1580</v>
      </c>
    </row>
    <row r="89" spans="2:44" ht="12.75" customHeight="1">
      <c r="B89" s="312" t="s">
        <v>1581</v>
      </c>
      <c r="D89" s="407">
        <f t="shared" si="18"/>
        <v>37</v>
      </c>
      <c r="E89" s="374">
        <f t="shared" si="18"/>
        <v>1382</v>
      </c>
      <c r="F89" s="375" t="s">
        <v>209</v>
      </c>
      <c r="G89" s="375" t="s">
        <v>209</v>
      </c>
      <c r="H89" s="375" t="s">
        <v>209</v>
      </c>
      <c r="I89" s="375" t="s">
        <v>209</v>
      </c>
      <c r="J89" s="375" t="s">
        <v>209</v>
      </c>
      <c r="K89" s="375" t="s">
        <v>209</v>
      </c>
      <c r="L89" s="376">
        <v>1</v>
      </c>
      <c r="M89" s="376">
        <v>26</v>
      </c>
      <c r="N89" s="375" t="s">
        <v>209</v>
      </c>
      <c r="O89" s="375" t="s">
        <v>209</v>
      </c>
      <c r="P89" s="375" t="s">
        <v>209</v>
      </c>
      <c r="Q89" s="375" t="s">
        <v>209</v>
      </c>
      <c r="R89" s="376">
        <v>3</v>
      </c>
      <c r="S89" s="410">
        <v>165</v>
      </c>
      <c r="T89" s="312" t="s">
        <v>1581</v>
      </c>
      <c r="U89" s="343">
        <v>3</v>
      </c>
      <c r="V89" s="343"/>
      <c r="W89" s="343"/>
      <c r="X89" s="346" t="s">
        <v>1581</v>
      </c>
      <c r="Y89" s="343"/>
      <c r="Z89" s="409">
        <v>12</v>
      </c>
      <c r="AA89" s="376">
        <v>139</v>
      </c>
      <c r="AB89" s="375" t="s">
        <v>209</v>
      </c>
      <c r="AC89" s="375" t="s">
        <v>209</v>
      </c>
      <c r="AD89" s="375" t="s">
        <v>209</v>
      </c>
      <c r="AE89" s="375" t="s">
        <v>209</v>
      </c>
      <c r="AF89" s="398">
        <v>10</v>
      </c>
      <c r="AG89" s="398">
        <v>125</v>
      </c>
      <c r="AH89" s="399" t="s">
        <v>209</v>
      </c>
      <c r="AI89" s="399" t="s">
        <v>209</v>
      </c>
      <c r="AJ89" s="398">
        <v>1</v>
      </c>
      <c r="AK89" s="398">
        <v>8</v>
      </c>
      <c r="AL89" s="398">
        <v>1</v>
      </c>
      <c r="AM89" s="398">
        <v>7</v>
      </c>
      <c r="AN89" s="398">
        <v>7</v>
      </c>
      <c r="AO89" s="398">
        <v>90</v>
      </c>
      <c r="AP89" s="398">
        <v>2</v>
      </c>
      <c r="AQ89" s="411">
        <v>822</v>
      </c>
      <c r="AR89" s="312" t="s">
        <v>1581</v>
      </c>
    </row>
    <row r="90" spans="2:44" ht="12.75" customHeight="1">
      <c r="B90" s="312" t="s">
        <v>1582</v>
      </c>
      <c r="D90" s="407">
        <f t="shared" si="18"/>
        <v>83</v>
      </c>
      <c r="E90" s="374">
        <f t="shared" si="18"/>
        <v>594</v>
      </c>
      <c r="F90" s="375" t="s">
        <v>209</v>
      </c>
      <c r="G90" s="375" t="s">
        <v>209</v>
      </c>
      <c r="H90" s="375" t="s">
        <v>209</v>
      </c>
      <c r="I90" s="375" t="s">
        <v>209</v>
      </c>
      <c r="J90" s="376">
        <v>14</v>
      </c>
      <c r="K90" s="376">
        <v>136</v>
      </c>
      <c r="L90" s="376">
        <v>6</v>
      </c>
      <c r="M90" s="376">
        <v>207</v>
      </c>
      <c r="N90" s="375" t="s">
        <v>209</v>
      </c>
      <c r="O90" s="375" t="s">
        <v>209</v>
      </c>
      <c r="P90" s="376">
        <v>1</v>
      </c>
      <c r="Q90" s="376">
        <v>2</v>
      </c>
      <c r="R90" s="376">
        <v>2</v>
      </c>
      <c r="S90" s="410">
        <v>9</v>
      </c>
      <c r="T90" s="312" t="s">
        <v>1582</v>
      </c>
      <c r="U90" s="343">
        <v>3</v>
      </c>
      <c r="V90" s="343"/>
      <c r="W90" s="343"/>
      <c r="X90" s="346" t="s">
        <v>1582</v>
      </c>
      <c r="Y90" s="343"/>
      <c r="Z90" s="409">
        <v>18</v>
      </c>
      <c r="AA90" s="376">
        <v>101</v>
      </c>
      <c r="AB90" s="375" t="s">
        <v>209</v>
      </c>
      <c r="AC90" s="375" t="s">
        <v>209</v>
      </c>
      <c r="AD90" s="376">
        <v>8</v>
      </c>
      <c r="AE90" s="376">
        <v>9</v>
      </c>
      <c r="AF90" s="398">
        <v>10</v>
      </c>
      <c r="AG90" s="398">
        <v>49</v>
      </c>
      <c r="AH90" s="398">
        <v>6</v>
      </c>
      <c r="AI90" s="398">
        <v>25</v>
      </c>
      <c r="AJ90" s="398">
        <v>4</v>
      </c>
      <c r="AK90" s="398">
        <v>8</v>
      </c>
      <c r="AL90" s="398">
        <v>1</v>
      </c>
      <c r="AM90" s="398">
        <v>5</v>
      </c>
      <c r="AN90" s="398">
        <v>13</v>
      </c>
      <c r="AO90" s="398">
        <v>43</v>
      </c>
      <c r="AP90" s="399" t="s">
        <v>209</v>
      </c>
      <c r="AQ90" s="402" t="s">
        <v>209</v>
      </c>
      <c r="AR90" s="312" t="s">
        <v>1582</v>
      </c>
    </row>
    <row r="91" spans="2:44" ht="12.75" customHeight="1">
      <c r="B91" s="312" t="s">
        <v>1583</v>
      </c>
      <c r="D91" s="407">
        <f t="shared" si="18"/>
        <v>162</v>
      </c>
      <c r="E91" s="374">
        <f t="shared" si="18"/>
        <v>3052</v>
      </c>
      <c r="F91" s="375" t="s">
        <v>209</v>
      </c>
      <c r="G91" s="375" t="s">
        <v>209</v>
      </c>
      <c r="H91" s="375" t="s">
        <v>209</v>
      </c>
      <c r="I91" s="375" t="s">
        <v>209</v>
      </c>
      <c r="J91" s="376">
        <v>8</v>
      </c>
      <c r="K91" s="376">
        <v>105</v>
      </c>
      <c r="L91" s="376">
        <v>2</v>
      </c>
      <c r="M91" s="376">
        <v>7</v>
      </c>
      <c r="N91" s="375" t="s">
        <v>209</v>
      </c>
      <c r="O91" s="375" t="s">
        <v>209</v>
      </c>
      <c r="P91" s="375" t="s">
        <v>209</v>
      </c>
      <c r="Q91" s="375" t="s">
        <v>209</v>
      </c>
      <c r="R91" s="376">
        <v>1</v>
      </c>
      <c r="S91" s="410">
        <v>20</v>
      </c>
      <c r="T91" s="312" t="s">
        <v>1583</v>
      </c>
      <c r="U91" s="343">
        <v>3</v>
      </c>
      <c r="V91" s="343"/>
      <c r="W91" s="343"/>
      <c r="X91" s="346" t="s">
        <v>1583</v>
      </c>
      <c r="Y91" s="343"/>
      <c r="Z91" s="409">
        <v>30</v>
      </c>
      <c r="AA91" s="376">
        <v>344</v>
      </c>
      <c r="AB91" s="376">
        <v>3</v>
      </c>
      <c r="AC91" s="376">
        <v>73</v>
      </c>
      <c r="AD91" s="376">
        <v>10</v>
      </c>
      <c r="AE91" s="376">
        <v>19</v>
      </c>
      <c r="AF91" s="398">
        <v>73</v>
      </c>
      <c r="AG91" s="398">
        <v>1377</v>
      </c>
      <c r="AH91" s="398">
        <v>15</v>
      </c>
      <c r="AI91" s="398">
        <v>659</v>
      </c>
      <c r="AJ91" s="398">
        <v>1</v>
      </c>
      <c r="AK91" s="398">
        <v>2</v>
      </c>
      <c r="AL91" s="399" t="s">
        <v>209</v>
      </c>
      <c r="AM91" s="399" t="s">
        <v>209</v>
      </c>
      <c r="AN91" s="398">
        <v>19</v>
      </c>
      <c r="AO91" s="398">
        <v>446</v>
      </c>
      <c r="AP91" s="399" t="s">
        <v>209</v>
      </c>
      <c r="AQ91" s="402" t="s">
        <v>209</v>
      </c>
      <c r="AR91" s="311" t="s">
        <v>1583</v>
      </c>
    </row>
    <row r="92" spans="2:44" ht="8.25" customHeight="1">
      <c r="B92" s="312"/>
      <c r="D92" s="407"/>
      <c r="E92" s="374" t="s">
        <v>1584</v>
      </c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412"/>
      <c r="T92" s="312"/>
      <c r="U92" s="343"/>
      <c r="V92" s="343"/>
      <c r="W92" s="343"/>
      <c r="X92" s="346"/>
      <c r="Y92" s="343"/>
      <c r="Z92" s="413"/>
      <c r="AA92" s="378"/>
      <c r="AB92" s="378"/>
      <c r="AC92" s="378"/>
      <c r="AD92" s="378"/>
      <c r="AE92" s="378"/>
      <c r="AF92" s="398"/>
      <c r="AG92" s="398"/>
      <c r="AH92" s="398"/>
      <c r="AI92" s="398"/>
      <c r="AJ92" s="398"/>
      <c r="AK92" s="398"/>
      <c r="AL92" s="399"/>
      <c r="AM92" s="399"/>
      <c r="AN92" s="398"/>
      <c r="AO92" s="398"/>
      <c r="AP92" s="399"/>
      <c r="AQ92" s="402"/>
      <c r="AR92" s="311"/>
    </row>
    <row r="93" spans="2:44" ht="12.75" customHeight="1">
      <c r="B93" s="312" t="s">
        <v>1585</v>
      </c>
      <c r="D93" s="407">
        <f aca="true" t="shared" si="19" ref="D93:E97">SUM(F93:F93,H93:H93,J93:J93,L93:L93,N93:N93,P93:P93,R93:R93,Z93:Z93,AB93:AB93,AD93:AD93,AF93:AF93,AH93,AJ93,AL93,AN93,AP93)</f>
        <v>186</v>
      </c>
      <c r="E93" s="374">
        <f t="shared" si="19"/>
        <v>1409</v>
      </c>
      <c r="F93" s="375" t="s">
        <v>209</v>
      </c>
      <c r="G93" s="375" t="s">
        <v>209</v>
      </c>
      <c r="H93" s="375" t="s">
        <v>209</v>
      </c>
      <c r="I93" s="375" t="s">
        <v>209</v>
      </c>
      <c r="J93" s="376">
        <v>3</v>
      </c>
      <c r="K93" s="376">
        <v>37</v>
      </c>
      <c r="L93" s="376">
        <v>1</v>
      </c>
      <c r="M93" s="376">
        <v>1</v>
      </c>
      <c r="N93" s="375" t="s">
        <v>209</v>
      </c>
      <c r="O93" s="375" t="s">
        <v>209</v>
      </c>
      <c r="P93" s="376">
        <v>2</v>
      </c>
      <c r="Q93" s="376">
        <v>10</v>
      </c>
      <c r="R93" s="375" t="s">
        <v>209</v>
      </c>
      <c r="S93" s="408" t="s">
        <v>209</v>
      </c>
      <c r="T93" s="312" t="s">
        <v>1585</v>
      </c>
      <c r="U93" s="343">
        <v>3</v>
      </c>
      <c r="V93" s="343"/>
      <c r="W93" s="343"/>
      <c r="X93" s="346" t="s">
        <v>1585</v>
      </c>
      <c r="Y93" s="343"/>
      <c r="Z93" s="409">
        <v>59</v>
      </c>
      <c r="AA93" s="376">
        <v>248</v>
      </c>
      <c r="AB93" s="376">
        <v>6</v>
      </c>
      <c r="AC93" s="376">
        <v>65</v>
      </c>
      <c r="AD93" s="376">
        <v>16</v>
      </c>
      <c r="AE93" s="376">
        <v>53</v>
      </c>
      <c r="AF93" s="398">
        <v>40</v>
      </c>
      <c r="AG93" s="398">
        <v>440</v>
      </c>
      <c r="AH93" s="398">
        <v>15</v>
      </c>
      <c r="AI93" s="398">
        <v>139</v>
      </c>
      <c r="AJ93" s="398">
        <v>7</v>
      </c>
      <c r="AK93" s="398">
        <v>123</v>
      </c>
      <c r="AL93" s="398">
        <v>3</v>
      </c>
      <c r="AM93" s="398">
        <v>121</v>
      </c>
      <c r="AN93" s="398">
        <v>33</v>
      </c>
      <c r="AO93" s="398">
        <v>154</v>
      </c>
      <c r="AP93" s="398">
        <v>1</v>
      </c>
      <c r="AQ93" s="411">
        <v>18</v>
      </c>
      <c r="AR93" s="311" t="s">
        <v>1585</v>
      </c>
    </row>
    <row r="94" spans="2:44" ht="12.75" customHeight="1">
      <c r="B94" s="312" t="s">
        <v>1586</v>
      </c>
      <c r="D94" s="407">
        <f t="shared" si="19"/>
        <v>128</v>
      </c>
      <c r="E94" s="374">
        <f t="shared" si="19"/>
        <v>1164</v>
      </c>
      <c r="F94" s="375" t="s">
        <v>209</v>
      </c>
      <c r="G94" s="375" t="s">
        <v>209</v>
      </c>
      <c r="H94" s="375" t="s">
        <v>209</v>
      </c>
      <c r="I94" s="375" t="s">
        <v>209</v>
      </c>
      <c r="J94" s="376">
        <v>3</v>
      </c>
      <c r="K94" s="376">
        <v>13</v>
      </c>
      <c r="L94" s="376">
        <v>1</v>
      </c>
      <c r="M94" s="376">
        <v>7</v>
      </c>
      <c r="N94" s="375" t="s">
        <v>209</v>
      </c>
      <c r="O94" s="375" t="s">
        <v>209</v>
      </c>
      <c r="P94" s="375" t="s">
        <v>209</v>
      </c>
      <c r="Q94" s="375" t="s">
        <v>209</v>
      </c>
      <c r="R94" s="376">
        <v>2</v>
      </c>
      <c r="S94" s="410">
        <v>53</v>
      </c>
      <c r="T94" s="312" t="s">
        <v>1586</v>
      </c>
      <c r="U94" s="343">
        <v>3</v>
      </c>
      <c r="V94" s="343"/>
      <c r="W94" s="343"/>
      <c r="X94" s="346" t="s">
        <v>1586</v>
      </c>
      <c r="Y94" s="343"/>
      <c r="Z94" s="409">
        <v>33</v>
      </c>
      <c r="AA94" s="376">
        <v>346</v>
      </c>
      <c r="AB94" s="376">
        <v>5</v>
      </c>
      <c r="AC94" s="376">
        <v>58</v>
      </c>
      <c r="AD94" s="376">
        <v>4</v>
      </c>
      <c r="AE94" s="376">
        <v>4</v>
      </c>
      <c r="AF94" s="398">
        <v>37</v>
      </c>
      <c r="AG94" s="398">
        <v>233</v>
      </c>
      <c r="AH94" s="398">
        <v>12</v>
      </c>
      <c r="AI94" s="398">
        <v>269</v>
      </c>
      <c r="AJ94" s="398">
        <v>4</v>
      </c>
      <c r="AK94" s="398">
        <v>51</v>
      </c>
      <c r="AL94" s="398">
        <v>1</v>
      </c>
      <c r="AM94" s="398">
        <v>5</v>
      </c>
      <c r="AN94" s="398">
        <v>26</v>
      </c>
      <c r="AO94" s="398">
        <v>125</v>
      </c>
      <c r="AP94" s="399" t="s">
        <v>209</v>
      </c>
      <c r="AQ94" s="402" t="s">
        <v>209</v>
      </c>
      <c r="AR94" s="311" t="s">
        <v>1586</v>
      </c>
    </row>
    <row r="95" spans="2:44" ht="12.75" customHeight="1">
      <c r="B95" s="312" t="s">
        <v>1587</v>
      </c>
      <c r="D95" s="407">
        <f t="shared" si="19"/>
        <v>47</v>
      </c>
      <c r="E95" s="374">
        <f t="shared" si="19"/>
        <v>576</v>
      </c>
      <c r="F95" s="375" t="s">
        <v>209</v>
      </c>
      <c r="G95" s="375" t="s">
        <v>209</v>
      </c>
      <c r="H95" s="375" t="s">
        <v>209</v>
      </c>
      <c r="I95" s="375" t="s">
        <v>209</v>
      </c>
      <c r="J95" s="376">
        <v>8</v>
      </c>
      <c r="K95" s="376">
        <v>31</v>
      </c>
      <c r="L95" s="376">
        <v>1</v>
      </c>
      <c r="M95" s="376">
        <v>5</v>
      </c>
      <c r="N95" s="375" t="s">
        <v>209</v>
      </c>
      <c r="O95" s="375" t="s">
        <v>209</v>
      </c>
      <c r="P95" s="375" t="s">
        <v>209</v>
      </c>
      <c r="Q95" s="375" t="s">
        <v>209</v>
      </c>
      <c r="R95" s="376">
        <v>3</v>
      </c>
      <c r="S95" s="410">
        <v>74</v>
      </c>
      <c r="T95" s="312" t="s">
        <v>1587</v>
      </c>
      <c r="U95" s="343">
        <v>3</v>
      </c>
      <c r="V95" s="343"/>
      <c r="W95" s="343"/>
      <c r="X95" s="346" t="s">
        <v>1587</v>
      </c>
      <c r="Y95" s="343"/>
      <c r="Z95" s="409">
        <v>17</v>
      </c>
      <c r="AA95" s="376">
        <v>212</v>
      </c>
      <c r="AB95" s="375" t="s">
        <v>209</v>
      </c>
      <c r="AC95" s="375" t="s">
        <v>209</v>
      </c>
      <c r="AD95" s="376">
        <v>1</v>
      </c>
      <c r="AE95" s="376">
        <v>3</v>
      </c>
      <c r="AF95" s="398">
        <v>6</v>
      </c>
      <c r="AG95" s="398">
        <v>20</v>
      </c>
      <c r="AH95" s="398">
        <v>1</v>
      </c>
      <c r="AI95" s="398">
        <v>5</v>
      </c>
      <c r="AJ95" s="398">
        <v>3</v>
      </c>
      <c r="AK95" s="398">
        <v>207</v>
      </c>
      <c r="AL95" s="399" t="s">
        <v>209</v>
      </c>
      <c r="AM95" s="399" t="s">
        <v>209</v>
      </c>
      <c r="AN95" s="398">
        <v>7</v>
      </c>
      <c r="AO95" s="398">
        <v>19</v>
      </c>
      <c r="AP95" s="399" t="s">
        <v>209</v>
      </c>
      <c r="AQ95" s="402" t="s">
        <v>209</v>
      </c>
      <c r="AR95" s="312" t="s">
        <v>1587</v>
      </c>
    </row>
    <row r="96" spans="2:44" ht="12.75" customHeight="1">
      <c r="B96" s="312" t="s">
        <v>1588</v>
      </c>
      <c r="D96" s="407">
        <f t="shared" si="19"/>
        <v>32</v>
      </c>
      <c r="E96" s="374">
        <f t="shared" si="19"/>
        <v>165</v>
      </c>
      <c r="F96" s="375" t="s">
        <v>209</v>
      </c>
      <c r="G96" s="375" t="s">
        <v>209</v>
      </c>
      <c r="H96" s="375" t="s">
        <v>209</v>
      </c>
      <c r="I96" s="375" t="s">
        <v>209</v>
      </c>
      <c r="J96" s="376">
        <v>5</v>
      </c>
      <c r="K96" s="376">
        <v>29</v>
      </c>
      <c r="L96" s="376">
        <v>1</v>
      </c>
      <c r="M96" s="376">
        <v>9</v>
      </c>
      <c r="N96" s="375" t="s">
        <v>209</v>
      </c>
      <c r="O96" s="375" t="s">
        <v>209</v>
      </c>
      <c r="P96" s="375" t="s">
        <v>209</v>
      </c>
      <c r="Q96" s="375" t="s">
        <v>209</v>
      </c>
      <c r="R96" s="376">
        <v>1</v>
      </c>
      <c r="S96" s="410">
        <v>2</v>
      </c>
      <c r="T96" s="312" t="s">
        <v>1588</v>
      </c>
      <c r="U96" s="343">
        <v>3</v>
      </c>
      <c r="V96" s="343"/>
      <c r="W96" s="343"/>
      <c r="X96" s="346" t="s">
        <v>1588</v>
      </c>
      <c r="Y96" s="343"/>
      <c r="Z96" s="409">
        <v>5</v>
      </c>
      <c r="AA96" s="376">
        <v>43</v>
      </c>
      <c r="AB96" s="375" t="s">
        <v>209</v>
      </c>
      <c r="AC96" s="375" t="s">
        <v>209</v>
      </c>
      <c r="AD96" s="376">
        <v>3</v>
      </c>
      <c r="AE96" s="376">
        <v>3</v>
      </c>
      <c r="AF96" s="398">
        <v>3</v>
      </c>
      <c r="AG96" s="398">
        <v>6</v>
      </c>
      <c r="AH96" s="398">
        <v>3</v>
      </c>
      <c r="AI96" s="398">
        <v>27</v>
      </c>
      <c r="AJ96" s="398">
        <v>2</v>
      </c>
      <c r="AK96" s="398">
        <v>2</v>
      </c>
      <c r="AL96" s="399" t="s">
        <v>209</v>
      </c>
      <c r="AM96" s="399" t="s">
        <v>209</v>
      </c>
      <c r="AN96" s="398">
        <v>9</v>
      </c>
      <c r="AO96" s="398">
        <v>44</v>
      </c>
      <c r="AP96" s="399" t="s">
        <v>209</v>
      </c>
      <c r="AQ96" s="402" t="s">
        <v>209</v>
      </c>
      <c r="AR96" s="312" t="s">
        <v>1588</v>
      </c>
    </row>
    <row r="97" spans="2:44" ht="12.75" customHeight="1">
      <c r="B97" s="312" t="s">
        <v>1589</v>
      </c>
      <c r="D97" s="407">
        <f t="shared" si="19"/>
        <v>147</v>
      </c>
      <c r="E97" s="374">
        <f t="shared" si="19"/>
        <v>749</v>
      </c>
      <c r="F97" s="375" t="s">
        <v>209</v>
      </c>
      <c r="G97" s="375" t="s">
        <v>209</v>
      </c>
      <c r="H97" s="375" t="s">
        <v>209</v>
      </c>
      <c r="I97" s="375" t="s">
        <v>209</v>
      </c>
      <c r="J97" s="376">
        <v>10</v>
      </c>
      <c r="K97" s="376">
        <v>51</v>
      </c>
      <c r="L97" s="376">
        <v>3</v>
      </c>
      <c r="M97" s="376">
        <v>29</v>
      </c>
      <c r="N97" s="375" t="s">
        <v>209</v>
      </c>
      <c r="O97" s="375" t="s">
        <v>209</v>
      </c>
      <c r="P97" s="376">
        <v>2</v>
      </c>
      <c r="Q97" s="376">
        <v>8</v>
      </c>
      <c r="R97" s="375" t="s">
        <v>209</v>
      </c>
      <c r="S97" s="408" t="s">
        <v>209</v>
      </c>
      <c r="T97" s="312" t="s">
        <v>1589</v>
      </c>
      <c r="U97" s="343">
        <v>3</v>
      </c>
      <c r="V97" s="343"/>
      <c r="W97" s="343"/>
      <c r="X97" s="346" t="s">
        <v>1589</v>
      </c>
      <c r="Y97" s="343"/>
      <c r="Z97" s="409">
        <v>28</v>
      </c>
      <c r="AA97" s="376">
        <v>213</v>
      </c>
      <c r="AB97" s="376">
        <v>2</v>
      </c>
      <c r="AC97" s="376">
        <v>9</v>
      </c>
      <c r="AD97" s="376">
        <v>11</v>
      </c>
      <c r="AE97" s="376">
        <v>16</v>
      </c>
      <c r="AF97" s="398">
        <v>33</v>
      </c>
      <c r="AG97" s="398">
        <v>121</v>
      </c>
      <c r="AH97" s="398">
        <v>9</v>
      </c>
      <c r="AI97" s="398">
        <v>113</v>
      </c>
      <c r="AJ97" s="398">
        <v>14</v>
      </c>
      <c r="AK97" s="398">
        <v>47</v>
      </c>
      <c r="AL97" s="398">
        <v>1</v>
      </c>
      <c r="AM97" s="398">
        <v>9</v>
      </c>
      <c r="AN97" s="398">
        <v>33</v>
      </c>
      <c r="AO97" s="398">
        <v>121</v>
      </c>
      <c r="AP97" s="398">
        <v>1</v>
      </c>
      <c r="AQ97" s="411">
        <v>12</v>
      </c>
      <c r="AR97" s="312" t="s">
        <v>1589</v>
      </c>
    </row>
    <row r="98" spans="2:44" ht="6" customHeight="1">
      <c r="B98" s="312"/>
      <c r="D98" s="407"/>
      <c r="E98" s="374" t="s">
        <v>1237</v>
      </c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412"/>
      <c r="T98" s="312"/>
      <c r="U98" s="343"/>
      <c r="V98" s="343"/>
      <c r="W98" s="343"/>
      <c r="X98" s="346"/>
      <c r="Y98" s="343"/>
      <c r="Z98" s="413"/>
      <c r="AA98" s="378"/>
      <c r="AB98" s="378"/>
      <c r="AC98" s="378"/>
      <c r="AD98" s="378"/>
      <c r="AE98" s="378"/>
      <c r="AF98" s="398"/>
      <c r="AG98" s="398"/>
      <c r="AH98" s="398"/>
      <c r="AI98" s="398"/>
      <c r="AJ98" s="398"/>
      <c r="AK98" s="398"/>
      <c r="AL98" s="398"/>
      <c r="AM98" s="398"/>
      <c r="AN98" s="398"/>
      <c r="AO98" s="398"/>
      <c r="AP98" s="398"/>
      <c r="AQ98" s="411"/>
      <c r="AR98" s="312"/>
    </row>
    <row r="99" spans="2:44" ht="12.75" customHeight="1">
      <c r="B99" s="312" t="s">
        <v>1590</v>
      </c>
      <c r="D99" s="407">
        <f aca="true" t="shared" si="20" ref="D99:E103">SUM(F99:F99,H99:H99,J99:J99,L99:L99,N99:N99,P99:P99,R99:R99,Z99:Z99,AB99:AB99,AD99:AD99,AF99:AF99,AH99,AJ99,AL99,AN99,AP99)</f>
        <v>56</v>
      </c>
      <c r="E99" s="374">
        <f t="shared" si="20"/>
        <v>358</v>
      </c>
      <c r="F99" s="375" t="s">
        <v>209</v>
      </c>
      <c r="G99" s="375" t="s">
        <v>209</v>
      </c>
      <c r="H99" s="375" t="s">
        <v>209</v>
      </c>
      <c r="I99" s="375" t="s">
        <v>209</v>
      </c>
      <c r="J99" s="376">
        <v>4</v>
      </c>
      <c r="K99" s="376">
        <v>45</v>
      </c>
      <c r="L99" s="375" t="s">
        <v>209</v>
      </c>
      <c r="M99" s="375" t="s">
        <v>209</v>
      </c>
      <c r="N99" s="375" t="s">
        <v>209</v>
      </c>
      <c r="O99" s="375" t="s">
        <v>209</v>
      </c>
      <c r="P99" s="376">
        <v>1</v>
      </c>
      <c r="Q99" s="376">
        <v>2</v>
      </c>
      <c r="R99" s="375" t="s">
        <v>209</v>
      </c>
      <c r="S99" s="408" t="s">
        <v>209</v>
      </c>
      <c r="T99" s="312" t="s">
        <v>1590</v>
      </c>
      <c r="U99" s="343">
        <v>3</v>
      </c>
      <c r="V99" s="343"/>
      <c r="W99" s="343"/>
      <c r="X99" s="346" t="s">
        <v>1590</v>
      </c>
      <c r="Y99" s="343"/>
      <c r="Z99" s="409">
        <v>15</v>
      </c>
      <c r="AA99" s="376">
        <v>94</v>
      </c>
      <c r="AB99" s="376">
        <v>1</v>
      </c>
      <c r="AC99" s="376">
        <v>4</v>
      </c>
      <c r="AD99" s="376">
        <v>12</v>
      </c>
      <c r="AE99" s="376">
        <v>16</v>
      </c>
      <c r="AF99" s="398">
        <v>4</v>
      </c>
      <c r="AG99" s="398">
        <v>28</v>
      </c>
      <c r="AH99" s="398">
        <v>6</v>
      </c>
      <c r="AI99" s="398">
        <v>46</v>
      </c>
      <c r="AJ99" s="398">
        <v>4</v>
      </c>
      <c r="AK99" s="398">
        <v>82</v>
      </c>
      <c r="AL99" s="399" t="s">
        <v>209</v>
      </c>
      <c r="AM99" s="399" t="s">
        <v>209</v>
      </c>
      <c r="AN99" s="398">
        <v>9</v>
      </c>
      <c r="AO99" s="398">
        <v>41</v>
      </c>
      <c r="AP99" s="399" t="s">
        <v>209</v>
      </c>
      <c r="AQ99" s="402" t="s">
        <v>209</v>
      </c>
      <c r="AR99" s="311" t="s">
        <v>1590</v>
      </c>
    </row>
    <row r="100" spans="2:44" ht="12.75" customHeight="1">
      <c r="B100" s="312" t="s">
        <v>1591</v>
      </c>
      <c r="D100" s="407">
        <f t="shared" si="20"/>
        <v>58</v>
      </c>
      <c r="E100" s="374">
        <f t="shared" si="20"/>
        <v>179</v>
      </c>
      <c r="F100" s="375" t="s">
        <v>209</v>
      </c>
      <c r="G100" s="375" t="s">
        <v>209</v>
      </c>
      <c r="H100" s="375" t="s">
        <v>209</v>
      </c>
      <c r="I100" s="375" t="s">
        <v>209</v>
      </c>
      <c r="J100" s="376">
        <v>9</v>
      </c>
      <c r="K100" s="376">
        <v>26</v>
      </c>
      <c r="L100" s="376">
        <v>1</v>
      </c>
      <c r="M100" s="376">
        <v>2</v>
      </c>
      <c r="N100" s="375" t="s">
        <v>209</v>
      </c>
      <c r="O100" s="375" t="s">
        <v>209</v>
      </c>
      <c r="P100" s="375" t="s">
        <v>209</v>
      </c>
      <c r="Q100" s="375" t="s">
        <v>209</v>
      </c>
      <c r="R100" s="375" t="s">
        <v>209</v>
      </c>
      <c r="S100" s="408" t="s">
        <v>209</v>
      </c>
      <c r="T100" s="312" t="s">
        <v>1591</v>
      </c>
      <c r="U100" s="343">
        <v>3</v>
      </c>
      <c r="V100" s="343"/>
      <c r="W100" s="343"/>
      <c r="X100" s="346" t="s">
        <v>1591</v>
      </c>
      <c r="Y100" s="343"/>
      <c r="Z100" s="409">
        <v>13</v>
      </c>
      <c r="AA100" s="376">
        <v>42</v>
      </c>
      <c r="AB100" s="376">
        <v>2</v>
      </c>
      <c r="AC100" s="376">
        <v>3</v>
      </c>
      <c r="AD100" s="376">
        <v>5</v>
      </c>
      <c r="AE100" s="376">
        <v>9</v>
      </c>
      <c r="AF100" s="398">
        <v>5</v>
      </c>
      <c r="AG100" s="398">
        <v>10</v>
      </c>
      <c r="AH100" s="398">
        <v>5</v>
      </c>
      <c r="AI100" s="398">
        <v>26</v>
      </c>
      <c r="AJ100" s="398">
        <v>5</v>
      </c>
      <c r="AK100" s="398">
        <v>30</v>
      </c>
      <c r="AL100" s="399" t="s">
        <v>209</v>
      </c>
      <c r="AM100" s="399" t="s">
        <v>209</v>
      </c>
      <c r="AN100" s="398">
        <v>13</v>
      </c>
      <c r="AO100" s="398">
        <v>31</v>
      </c>
      <c r="AP100" s="399" t="s">
        <v>209</v>
      </c>
      <c r="AQ100" s="402" t="s">
        <v>209</v>
      </c>
      <c r="AR100" s="311" t="s">
        <v>1591</v>
      </c>
    </row>
    <row r="101" spans="2:44" ht="12.75" customHeight="1">
      <c r="B101" s="312" t="s">
        <v>1592</v>
      </c>
      <c r="D101" s="407">
        <f t="shared" si="20"/>
        <v>112</v>
      </c>
      <c r="E101" s="374">
        <f t="shared" si="20"/>
        <v>559</v>
      </c>
      <c r="F101" s="375" t="s">
        <v>209</v>
      </c>
      <c r="G101" s="375" t="s">
        <v>209</v>
      </c>
      <c r="H101" s="375" t="s">
        <v>209</v>
      </c>
      <c r="I101" s="375" t="s">
        <v>209</v>
      </c>
      <c r="J101" s="376">
        <v>3</v>
      </c>
      <c r="K101" s="376">
        <v>24</v>
      </c>
      <c r="L101" s="375" t="s">
        <v>209</v>
      </c>
      <c r="M101" s="375" t="s">
        <v>209</v>
      </c>
      <c r="N101" s="375" t="s">
        <v>209</v>
      </c>
      <c r="O101" s="375" t="s">
        <v>209</v>
      </c>
      <c r="P101" s="375" t="s">
        <v>209</v>
      </c>
      <c r="Q101" s="375" t="s">
        <v>209</v>
      </c>
      <c r="R101" s="376">
        <v>2</v>
      </c>
      <c r="S101" s="410">
        <v>2</v>
      </c>
      <c r="T101" s="312" t="s">
        <v>1592</v>
      </c>
      <c r="U101" s="343">
        <v>3</v>
      </c>
      <c r="V101" s="343"/>
      <c r="W101" s="343"/>
      <c r="X101" s="346" t="s">
        <v>1592</v>
      </c>
      <c r="Y101" s="343"/>
      <c r="Z101" s="409">
        <v>38</v>
      </c>
      <c r="AA101" s="376">
        <v>237</v>
      </c>
      <c r="AB101" s="376">
        <v>2</v>
      </c>
      <c r="AC101" s="376">
        <v>17</v>
      </c>
      <c r="AD101" s="376">
        <v>6</v>
      </c>
      <c r="AE101" s="376">
        <v>8</v>
      </c>
      <c r="AF101" s="398">
        <v>16</v>
      </c>
      <c r="AG101" s="398">
        <v>73</v>
      </c>
      <c r="AH101" s="398">
        <v>15</v>
      </c>
      <c r="AI101" s="398">
        <v>107</v>
      </c>
      <c r="AJ101" s="398">
        <v>7</v>
      </c>
      <c r="AK101" s="398">
        <v>31</v>
      </c>
      <c r="AL101" s="398">
        <v>1</v>
      </c>
      <c r="AM101" s="398">
        <v>6</v>
      </c>
      <c r="AN101" s="398">
        <v>22</v>
      </c>
      <c r="AO101" s="398">
        <v>54</v>
      </c>
      <c r="AP101" s="399" t="s">
        <v>209</v>
      </c>
      <c r="AQ101" s="402" t="s">
        <v>209</v>
      </c>
      <c r="AR101" s="311" t="s">
        <v>1592</v>
      </c>
    </row>
    <row r="102" spans="2:44" ht="12.75" customHeight="1">
      <c r="B102" s="312" t="s">
        <v>1593</v>
      </c>
      <c r="D102" s="407">
        <f t="shared" si="20"/>
        <v>75</v>
      </c>
      <c r="E102" s="374">
        <f t="shared" si="20"/>
        <v>407</v>
      </c>
      <c r="F102" s="375" t="s">
        <v>209</v>
      </c>
      <c r="G102" s="375" t="s">
        <v>209</v>
      </c>
      <c r="H102" s="375" t="s">
        <v>209</v>
      </c>
      <c r="I102" s="375" t="s">
        <v>209</v>
      </c>
      <c r="J102" s="376">
        <v>6</v>
      </c>
      <c r="K102" s="376">
        <v>24</v>
      </c>
      <c r="L102" s="375" t="s">
        <v>209</v>
      </c>
      <c r="M102" s="375" t="s">
        <v>209</v>
      </c>
      <c r="N102" s="375" t="s">
        <v>209</v>
      </c>
      <c r="O102" s="375" t="s">
        <v>209</v>
      </c>
      <c r="P102" s="376">
        <v>1</v>
      </c>
      <c r="Q102" s="376">
        <v>1</v>
      </c>
      <c r="R102" s="376">
        <v>1</v>
      </c>
      <c r="S102" s="410">
        <v>72</v>
      </c>
      <c r="T102" s="312" t="s">
        <v>1593</v>
      </c>
      <c r="U102" s="343">
        <v>3</v>
      </c>
      <c r="V102" s="343"/>
      <c r="W102" s="343"/>
      <c r="X102" s="346" t="s">
        <v>1593</v>
      </c>
      <c r="Y102" s="343"/>
      <c r="Z102" s="409">
        <v>17</v>
      </c>
      <c r="AA102" s="376">
        <v>49</v>
      </c>
      <c r="AB102" s="376">
        <v>2</v>
      </c>
      <c r="AC102" s="376">
        <v>3</v>
      </c>
      <c r="AD102" s="376">
        <v>14</v>
      </c>
      <c r="AE102" s="376">
        <v>17</v>
      </c>
      <c r="AF102" s="398">
        <v>11</v>
      </c>
      <c r="AG102" s="398">
        <v>19</v>
      </c>
      <c r="AH102" s="398">
        <v>5</v>
      </c>
      <c r="AI102" s="398">
        <v>107</v>
      </c>
      <c r="AJ102" s="398">
        <v>7</v>
      </c>
      <c r="AK102" s="398">
        <v>98</v>
      </c>
      <c r="AL102" s="398">
        <v>1</v>
      </c>
      <c r="AM102" s="398">
        <v>4</v>
      </c>
      <c r="AN102" s="398">
        <v>10</v>
      </c>
      <c r="AO102" s="398">
        <v>13</v>
      </c>
      <c r="AP102" s="399" t="s">
        <v>209</v>
      </c>
      <c r="AQ102" s="402" t="s">
        <v>209</v>
      </c>
      <c r="AR102" s="311" t="s">
        <v>1593</v>
      </c>
    </row>
    <row r="103" spans="2:44" ht="12.75" customHeight="1">
      <c r="B103" s="312" t="s">
        <v>1594</v>
      </c>
      <c r="D103" s="407">
        <f t="shared" si="20"/>
        <v>39</v>
      </c>
      <c r="E103" s="374">
        <f t="shared" si="20"/>
        <v>220</v>
      </c>
      <c r="F103" s="375" t="s">
        <v>209</v>
      </c>
      <c r="G103" s="375" t="s">
        <v>209</v>
      </c>
      <c r="H103" s="375" t="s">
        <v>209</v>
      </c>
      <c r="I103" s="375" t="s">
        <v>209</v>
      </c>
      <c r="J103" s="376">
        <v>10</v>
      </c>
      <c r="K103" s="376">
        <v>57</v>
      </c>
      <c r="L103" s="375" t="s">
        <v>209</v>
      </c>
      <c r="M103" s="375" t="s">
        <v>209</v>
      </c>
      <c r="N103" s="375" t="s">
        <v>209</v>
      </c>
      <c r="O103" s="375" t="s">
        <v>209</v>
      </c>
      <c r="P103" s="375" t="s">
        <v>209</v>
      </c>
      <c r="Q103" s="375" t="s">
        <v>209</v>
      </c>
      <c r="R103" s="376">
        <v>2</v>
      </c>
      <c r="S103" s="410">
        <v>18</v>
      </c>
      <c r="T103" s="312" t="s">
        <v>1594</v>
      </c>
      <c r="U103" s="343">
        <v>3</v>
      </c>
      <c r="V103" s="343"/>
      <c r="W103" s="343"/>
      <c r="X103" s="346" t="s">
        <v>1594</v>
      </c>
      <c r="Y103" s="343"/>
      <c r="Z103" s="409">
        <v>8</v>
      </c>
      <c r="AA103" s="376">
        <v>102</v>
      </c>
      <c r="AB103" s="375" t="s">
        <v>209</v>
      </c>
      <c r="AC103" s="375" t="s">
        <v>209</v>
      </c>
      <c r="AD103" s="376">
        <v>4</v>
      </c>
      <c r="AE103" s="376">
        <v>9</v>
      </c>
      <c r="AF103" s="398">
        <v>6</v>
      </c>
      <c r="AG103" s="398">
        <v>9</v>
      </c>
      <c r="AH103" s="398">
        <v>2</v>
      </c>
      <c r="AI103" s="398">
        <v>10</v>
      </c>
      <c r="AJ103" s="398">
        <v>2</v>
      </c>
      <c r="AK103" s="398">
        <v>6</v>
      </c>
      <c r="AL103" s="398">
        <v>1</v>
      </c>
      <c r="AM103" s="398">
        <v>4</v>
      </c>
      <c r="AN103" s="398">
        <v>4</v>
      </c>
      <c r="AO103" s="398">
        <v>5</v>
      </c>
      <c r="AP103" s="399" t="s">
        <v>209</v>
      </c>
      <c r="AQ103" s="402" t="s">
        <v>209</v>
      </c>
      <c r="AR103" s="312" t="s">
        <v>1594</v>
      </c>
    </row>
    <row r="104" spans="2:44" ht="6" customHeight="1">
      <c r="B104" s="312"/>
      <c r="D104" s="407"/>
      <c r="E104" s="374" t="s">
        <v>1128</v>
      </c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412"/>
      <c r="T104" s="312"/>
      <c r="U104" s="343"/>
      <c r="V104" s="343"/>
      <c r="W104" s="343"/>
      <c r="X104" s="346"/>
      <c r="Y104" s="343"/>
      <c r="Z104" s="413"/>
      <c r="AA104" s="378"/>
      <c r="AB104" s="378"/>
      <c r="AC104" s="378"/>
      <c r="AD104" s="378"/>
      <c r="AE104" s="378"/>
      <c r="AF104" s="398"/>
      <c r="AG104" s="398"/>
      <c r="AH104" s="398"/>
      <c r="AI104" s="398"/>
      <c r="AJ104" s="398"/>
      <c r="AK104" s="398"/>
      <c r="AL104" s="398"/>
      <c r="AM104" s="398"/>
      <c r="AN104" s="398"/>
      <c r="AO104" s="398"/>
      <c r="AP104" s="399"/>
      <c r="AQ104" s="402"/>
      <c r="AR104" s="312"/>
    </row>
    <row r="105" spans="2:44" ht="12.75" customHeight="1">
      <c r="B105" s="312" t="s">
        <v>1595</v>
      </c>
      <c r="D105" s="407">
        <f aca="true" t="shared" si="21" ref="D105:E109">SUM(F105:F105,H105:H105,J105:J105,L105:L105,N105:N105,P105:P105,R105:R105,Z105:Z105,AB105:AB105,AD105:AD105,AF105:AF105,AH105,AJ105,AL105,AN105,AP105)</f>
        <v>66</v>
      </c>
      <c r="E105" s="374">
        <f t="shared" si="21"/>
        <v>572</v>
      </c>
      <c r="F105" s="375" t="s">
        <v>209</v>
      </c>
      <c r="G105" s="375" t="s">
        <v>209</v>
      </c>
      <c r="H105" s="375" t="s">
        <v>209</v>
      </c>
      <c r="I105" s="375" t="s">
        <v>209</v>
      </c>
      <c r="J105" s="376">
        <v>14</v>
      </c>
      <c r="K105" s="376">
        <v>78</v>
      </c>
      <c r="L105" s="375" t="s">
        <v>209</v>
      </c>
      <c r="M105" s="375" t="s">
        <v>209</v>
      </c>
      <c r="N105" s="375" t="s">
        <v>209</v>
      </c>
      <c r="O105" s="375" t="s">
        <v>209</v>
      </c>
      <c r="P105" s="375" t="s">
        <v>209</v>
      </c>
      <c r="Q105" s="375" t="s">
        <v>209</v>
      </c>
      <c r="R105" s="376">
        <v>6</v>
      </c>
      <c r="S105" s="410">
        <v>7</v>
      </c>
      <c r="T105" s="312" t="s">
        <v>1595</v>
      </c>
      <c r="U105" s="343">
        <v>3</v>
      </c>
      <c r="V105" s="343"/>
      <c r="W105" s="343"/>
      <c r="X105" s="346" t="s">
        <v>1595</v>
      </c>
      <c r="Y105" s="343"/>
      <c r="Z105" s="409">
        <v>10</v>
      </c>
      <c r="AA105" s="376">
        <v>22</v>
      </c>
      <c r="AB105" s="376">
        <v>4</v>
      </c>
      <c r="AC105" s="376">
        <v>8</v>
      </c>
      <c r="AD105" s="376">
        <v>4</v>
      </c>
      <c r="AE105" s="376">
        <v>5</v>
      </c>
      <c r="AF105" s="398">
        <v>4</v>
      </c>
      <c r="AG105" s="398">
        <v>13</v>
      </c>
      <c r="AH105" s="398">
        <v>6</v>
      </c>
      <c r="AI105" s="398">
        <v>217</v>
      </c>
      <c r="AJ105" s="398">
        <v>7</v>
      </c>
      <c r="AK105" s="398">
        <v>198</v>
      </c>
      <c r="AL105" s="398">
        <v>1</v>
      </c>
      <c r="AM105" s="398">
        <v>2</v>
      </c>
      <c r="AN105" s="398">
        <v>10</v>
      </c>
      <c r="AO105" s="398">
        <v>22</v>
      </c>
      <c r="AP105" s="399" t="s">
        <v>209</v>
      </c>
      <c r="AQ105" s="402" t="s">
        <v>209</v>
      </c>
      <c r="AR105" s="312" t="s">
        <v>1595</v>
      </c>
    </row>
    <row r="106" spans="2:44" ht="12.75" customHeight="1">
      <c r="B106" s="312" t="s">
        <v>1596</v>
      </c>
      <c r="D106" s="407">
        <f t="shared" si="21"/>
        <v>14</v>
      </c>
      <c r="E106" s="374">
        <f t="shared" si="21"/>
        <v>45</v>
      </c>
      <c r="F106" s="376">
        <v>1</v>
      </c>
      <c r="G106" s="376">
        <v>2</v>
      </c>
      <c r="H106" s="375" t="s">
        <v>209</v>
      </c>
      <c r="I106" s="375" t="s">
        <v>209</v>
      </c>
      <c r="J106" s="376">
        <v>4</v>
      </c>
      <c r="K106" s="376">
        <v>15</v>
      </c>
      <c r="L106" s="375" t="s">
        <v>209</v>
      </c>
      <c r="M106" s="375" t="s">
        <v>209</v>
      </c>
      <c r="N106" s="375" t="s">
        <v>209</v>
      </c>
      <c r="O106" s="375" t="s">
        <v>209</v>
      </c>
      <c r="P106" s="375" t="s">
        <v>209</v>
      </c>
      <c r="Q106" s="375" t="s">
        <v>209</v>
      </c>
      <c r="R106" s="376">
        <v>1</v>
      </c>
      <c r="S106" s="410">
        <v>1</v>
      </c>
      <c r="T106" s="312" t="s">
        <v>1596</v>
      </c>
      <c r="U106" s="343">
        <v>3</v>
      </c>
      <c r="V106" s="343"/>
      <c r="W106" s="343"/>
      <c r="X106" s="346" t="s">
        <v>1596</v>
      </c>
      <c r="Y106" s="343"/>
      <c r="Z106" s="409">
        <v>3</v>
      </c>
      <c r="AA106" s="376">
        <v>5</v>
      </c>
      <c r="AB106" s="375" t="s">
        <v>209</v>
      </c>
      <c r="AC106" s="375" t="s">
        <v>209</v>
      </c>
      <c r="AD106" s="375" t="s">
        <v>209</v>
      </c>
      <c r="AE106" s="375" t="s">
        <v>209</v>
      </c>
      <c r="AF106" s="399" t="s">
        <v>209</v>
      </c>
      <c r="AG106" s="399" t="s">
        <v>209</v>
      </c>
      <c r="AH106" s="399" t="s">
        <v>209</v>
      </c>
      <c r="AI106" s="399" t="s">
        <v>209</v>
      </c>
      <c r="AJ106" s="398">
        <v>1</v>
      </c>
      <c r="AK106" s="398">
        <v>1</v>
      </c>
      <c r="AL106" s="399" t="s">
        <v>209</v>
      </c>
      <c r="AM106" s="399" t="s">
        <v>209</v>
      </c>
      <c r="AN106" s="398">
        <v>4</v>
      </c>
      <c r="AO106" s="398">
        <v>21</v>
      </c>
      <c r="AP106" s="399" t="s">
        <v>209</v>
      </c>
      <c r="AQ106" s="402" t="s">
        <v>209</v>
      </c>
      <c r="AR106" s="312" t="s">
        <v>1596</v>
      </c>
    </row>
    <row r="107" spans="2:44" ht="12.75" customHeight="1">
      <c r="B107" s="312" t="s">
        <v>1597</v>
      </c>
      <c r="D107" s="407">
        <f t="shared" si="21"/>
        <v>9</v>
      </c>
      <c r="E107" s="374">
        <f t="shared" si="21"/>
        <v>53</v>
      </c>
      <c r="F107" s="375" t="s">
        <v>209</v>
      </c>
      <c r="G107" s="375" t="s">
        <v>209</v>
      </c>
      <c r="H107" s="375" t="s">
        <v>209</v>
      </c>
      <c r="I107" s="375" t="s">
        <v>209</v>
      </c>
      <c r="J107" s="376">
        <v>3</v>
      </c>
      <c r="K107" s="376">
        <v>9</v>
      </c>
      <c r="L107" s="375" t="s">
        <v>209</v>
      </c>
      <c r="M107" s="375" t="s">
        <v>209</v>
      </c>
      <c r="N107" s="375" t="s">
        <v>209</v>
      </c>
      <c r="O107" s="375" t="s">
        <v>209</v>
      </c>
      <c r="P107" s="375" t="s">
        <v>209</v>
      </c>
      <c r="Q107" s="375" t="s">
        <v>209</v>
      </c>
      <c r="R107" s="375" t="s">
        <v>209</v>
      </c>
      <c r="S107" s="408" t="s">
        <v>209</v>
      </c>
      <c r="T107" s="312" t="s">
        <v>1597</v>
      </c>
      <c r="U107" s="343">
        <v>3</v>
      </c>
      <c r="V107" s="343"/>
      <c r="W107" s="343"/>
      <c r="X107" s="346" t="s">
        <v>1597</v>
      </c>
      <c r="Y107" s="343"/>
      <c r="Z107" s="409">
        <v>1</v>
      </c>
      <c r="AA107" s="376">
        <v>2</v>
      </c>
      <c r="AB107" s="375" t="s">
        <v>209</v>
      </c>
      <c r="AC107" s="375" t="s">
        <v>209</v>
      </c>
      <c r="AD107" s="375" t="s">
        <v>209</v>
      </c>
      <c r="AE107" s="375" t="s">
        <v>209</v>
      </c>
      <c r="AF107" s="398">
        <v>1</v>
      </c>
      <c r="AG107" s="398">
        <v>4</v>
      </c>
      <c r="AH107" s="398">
        <v>1</v>
      </c>
      <c r="AI107" s="398">
        <v>2</v>
      </c>
      <c r="AJ107" s="399" t="s">
        <v>209</v>
      </c>
      <c r="AK107" s="399" t="s">
        <v>209</v>
      </c>
      <c r="AL107" s="399" t="s">
        <v>209</v>
      </c>
      <c r="AM107" s="399" t="s">
        <v>209</v>
      </c>
      <c r="AN107" s="398">
        <v>3</v>
      </c>
      <c r="AO107" s="398">
        <v>36</v>
      </c>
      <c r="AP107" s="399" t="s">
        <v>209</v>
      </c>
      <c r="AQ107" s="402" t="s">
        <v>209</v>
      </c>
      <c r="AR107" s="312" t="s">
        <v>1597</v>
      </c>
    </row>
    <row r="108" spans="2:44" ht="12.75" customHeight="1">
      <c r="B108" s="312" t="s">
        <v>1598</v>
      </c>
      <c r="D108" s="407">
        <f t="shared" si="21"/>
        <v>12</v>
      </c>
      <c r="E108" s="374">
        <f t="shared" si="21"/>
        <v>624</v>
      </c>
      <c r="F108" s="375" t="s">
        <v>209</v>
      </c>
      <c r="G108" s="375" t="s">
        <v>209</v>
      </c>
      <c r="H108" s="375" t="s">
        <v>209</v>
      </c>
      <c r="I108" s="375" t="s">
        <v>209</v>
      </c>
      <c r="J108" s="375" t="s">
        <v>209</v>
      </c>
      <c r="K108" s="375" t="s">
        <v>209</v>
      </c>
      <c r="L108" s="376">
        <v>10</v>
      </c>
      <c r="M108" s="376">
        <v>599</v>
      </c>
      <c r="N108" s="375" t="s">
        <v>209</v>
      </c>
      <c r="O108" s="375" t="s">
        <v>209</v>
      </c>
      <c r="P108" s="375" t="s">
        <v>209</v>
      </c>
      <c r="Q108" s="375" t="s">
        <v>209</v>
      </c>
      <c r="R108" s="375" t="s">
        <v>209</v>
      </c>
      <c r="S108" s="408" t="s">
        <v>209</v>
      </c>
      <c r="T108" s="312" t="s">
        <v>1598</v>
      </c>
      <c r="U108" s="343">
        <v>3</v>
      </c>
      <c r="V108" s="343"/>
      <c r="W108" s="343"/>
      <c r="X108" s="346" t="s">
        <v>1598</v>
      </c>
      <c r="Y108" s="343"/>
      <c r="Z108" s="409">
        <v>1</v>
      </c>
      <c r="AA108" s="376">
        <v>3</v>
      </c>
      <c r="AB108" s="375" t="s">
        <v>209</v>
      </c>
      <c r="AC108" s="375" t="s">
        <v>209</v>
      </c>
      <c r="AD108" s="375" t="s">
        <v>209</v>
      </c>
      <c r="AE108" s="375" t="s">
        <v>209</v>
      </c>
      <c r="AF108" s="399" t="s">
        <v>209</v>
      </c>
      <c r="AG108" s="399" t="s">
        <v>209</v>
      </c>
      <c r="AH108" s="398">
        <v>1</v>
      </c>
      <c r="AI108" s="398">
        <v>22</v>
      </c>
      <c r="AJ108" s="399" t="s">
        <v>209</v>
      </c>
      <c r="AK108" s="399" t="s">
        <v>209</v>
      </c>
      <c r="AL108" s="399" t="s">
        <v>209</v>
      </c>
      <c r="AM108" s="399" t="s">
        <v>209</v>
      </c>
      <c r="AN108" s="399" t="s">
        <v>209</v>
      </c>
      <c r="AO108" s="399" t="s">
        <v>209</v>
      </c>
      <c r="AP108" s="399" t="s">
        <v>209</v>
      </c>
      <c r="AQ108" s="402" t="s">
        <v>209</v>
      </c>
      <c r="AR108" s="312" t="s">
        <v>1598</v>
      </c>
    </row>
    <row r="109" spans="2:44" ht="12.75" customHeight="1">
      <c r="B109" s="312" t="s">
        <v>1599</v>
      </c>
      <c r="D109" s="407">
        <f t="shared" si="21"/>
        <v>92</v>
      </c>
      <c r="E109" s="374">
        <f t="shared" si="21"/>
        <v>559</v>
      </c>
      <c r="F109" s="375" t="s">
        <v>209</v>
      </c>
      <c r="G109" s="375" t="s">
        <v>209</v>
      </c>
      <c r="H109" s="375" t="s">
        <v>209</v>
      </c>
      <c r="I109" s="375" t="s">
        <v>209</v>
      </c>
      <c r="J109" s="376">
        <v>7</v>
      </c>
      <c r="K109" s="376">
        <v>37</v>
      </c>
      <c r="L109" s="376">
        <v>2</v>
      </c>
      <c r="M109" s="376">
        <v>66</v>
      </c>
      <c r="N109" s="375" t="s">
        <v>209</v>
      </c>
      <c r="O109" s="375" t="s">
        <v>209</v>
      </c>
      <c r="P109" s="375" t="s">
        <v>209</v>
      </c>
      <c r="Q109" s="375" t="s">
        <v>209</v>
      </c>
      <c r="R109" s="376">
        <v>3</v>
      </c>
      <c r="S109" s="410">
        <v>9</v>
      </c>
      <c r="T109" s="312" t="s">
        <v>1599</v>
      </c>
      <c r="U109" s="343">
        <v>3</v>
      </c>
      <c r="V109" s="343"/>
      <c r="W109" s="343"/>
      <c r="X109" s="346" t="s">
        <v>1599</v>
      </c>
      <c r="Y109" s="343"/>
      <c r="Z109" s="409">
        <v>27</v>
      </c>
      <c r="AA109" s="376">
        <v>170</v>
      </c>
      <c r="AB109" s="375" t="s">
        <v>209</v>
      </c>
      <c r="AC109" s="375" t="s">
        <v>209</v>
      </c>
      <c r="AD109" s="376">
        <v>6</v>
      </c>
      <c r="AE109" s="376">
        <v>15</v>
      </c>
      <c r="AF109" s="398">
        <v>8</v>
      </c>
      <c r="AG109" s="398">
        <v>18</v>
      </c>
      <c r="AH109" s="398">
        <v>8</v>
      </c>
      <c r="AI109" s="398">
        <v>70</v>
      </c>
      <c r="AJ109" s="398">
        <v>4</v>
      </c>
      <c r="AK109" s="398">
        <v>29</v>
      </c>
      <c r="AL109" s="398">
        <v>1</v>
      </c>
      <c r="AM109" s="398">
        <v>5</v>
      </c>
      <c r="AN109" s="398">
        <v>25</v>
      </c>
      <c r="AO109" s="398">
        <v>139</v>
      </c>
      <c r="AP109" s="398">
        <v>1</v>
      </c>
      <c r="AQ109" s="411">
        <v>1</v>
      </c>
      <c r="AR109" s="312" t="s">
        <v>1599</v>
      </c>
    </row>
    <row r="110" spans="2:44" ht="6" customHeight="1">
      <c r="B110" s="312"/>
      <c r="D110" s="407"/>
      <c r="E110" s="374" t="s">
        <v>1584</v>
      </c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412"/>
      <c r="T110" s="312"/>
      <c r="U110" s="343"/>
      <c r="V110" s="343"/>
      <c r="W110" s="343"/>
      <c r="X110" s="346"/>
      <c r="Y110" s="343"/>
      <c r="Z110" s="413"/>
      <c r="AA110" s="378"/>
      <c r="AB110" s="378"/>
      <c r="AC110" s="378"/>
      <c r="AD110" s="378"/>
      <c r="AE110" s="378"/>
      <c r="AF110" s="398"/>
      <c r="AG110" s="398"/>
      <c r="AH110" s="398"/>
      <c r="AI110" s="398"/>
      <c r="AJ110" s="399"/>
      <c r="AK110" s="399"/>
      <c r="AL110" s="399"/>
      <c r="AM110" s="399"/>
      <c r="AN110" s="398"/>
      <c r="AO110" s="398"/>
      <c r="AP110" s="399"/>
      <c r="AQ110" s="402"/>
      <c r="AR110" s="312"/>
    </row>
    <row r="111" spans="2:44" ht="12.75" customHeight="1">
      <c r="B111" s="312" t="s">
        <v>1600</v>
      </c>
      <c r="D111" s="407">
        <f aca="true" t="shared" si="22" ref="D111:E115">SUM(F111:F111,H111:H111,J111:J111,L111:L111,N111:N111,P111:P111,R111:R111,Z111:Z111,AB111:AB111,AD111:AD111,AF111:AF111,AH111,AJ111,AL111,AN111,AP111)</f>
        <v>3</v>
      </c>
      <c r="E111" s="374">
        <f t="shared" si="22"/>
        <v>75</v>
      </c>
      <c r="F111" s="375" t="s">
        <v>209</v>
      </c>
      <c r="G111" s="375" t="s">
        <v>209</v>
      </c>
      <c r="H111" s="375" t="s">
        <v>209</v>
      </c>
      <c r="I111" s="375" t="s">
        <v>209</v>
      </c>
      <c r="J111" s="376">
        <v>1</v>
      </c>
      <c r="K111" s="376">
        <v>5</v>
      </c>
      <c r="L111" s="375" t="s">
        <v>209</v>
      </c>
      <c r="M111" s="375" t="s">
        <v>209</v>
      </c>
      <c r="N111" s="375" t="s">
        <v>209</v>
      </c>
      <c r="O111" s="375" t="s">
        <v>209</v>
      </c>
      <c r="P111" s="375" t="s">
        <v>209</v>
      </c>
      <c r="Q111" s="375" t="s">
        <v>209</v>
      </c>
      <c r="R111" s="375" t="s">
        <v>209</v>
      </c>
      <c r="S111" s="408" t="s">
        <v>209</v>
      </c>
      <c r="T111" s="312" t="s">
        <v>1600</v>
      </c>
      <c r="U111" s="343">
        <v>3</v>
      </c>
      <c r="V111" s="343"/>
      <c r="W111" s="343"/>
      <c r="X111" s="346" t="s">
        <v>1600</v>
      </c>
      <c r="Y111" s="343"/>
      <c r="Z111" s="414" t="s">
        <v>209</v>
      </c>
      <c r="AA111" s="375" t="s">
        <v>209</v>
      </c>
      <c r="AB111" s="375" t="s">
        <v>209</v>
      </c>
      <c r="AC111" s="375" t="s">
        <v>209</v>
      </c>
      <c r="AD111" s="375" t="s">
        <v>209</v>
      </c>
      <c r="AE111" s="375" t="s">
        <v>209</v>
      </c>
      <c r="AF111" s="399" t="s">
        <v>209</v>
      </c>
      <c r="AG111" s="399" t="s">
        <v>209</v>
      </c>
      <c r="AH111" s="398">
        <v>2</v>
      </c>
      <c r="AI111" s="398">
        <v>70</v>
      </c>
      <c r="AJ111" s="399" t="s">
        <v>209</v>
      </c>
      <c r="AK111" s="399" t="s">
        <v>209</v>
      </c>
      <c r="AL111" s="399" t="s">
        <v>209</v>
      </c>
      <c r="AM111" s="399" t="s">
        <v>209</v>
      </c>
      <c r="AN111" s="399" t="s">
        <v>209</v>
      </c>
      <c r="AO111" s="399" t="s">
        <v>209</v>
      </c>
      <c r="AP111" s="399" t="s">
        <v>209</v>
      </c>
      <c r="AQ111" s="402" t="s">
        <v>209</v>
      </c>
      <c r="AR111" s="312" t="s">
        <v>1600</v>
      </c>
    </row>
    <row r="112" spans="2:44" ht="12.75" customHeight="1">
      <c r="B112" s="312" t="s">
        <v>1601</v>
      </c>
      <c r="D112" s="407">
        <f t="shared" si="22"/>
        <v>13</v>
      </c>
      <c r="E112" s="374">
        <f t="shared" si="22"/>
        <v>324</v>
      </c>
      <c r="F112" s="375" t="s">
        <v>209</v>
      </c>
      <c r="G112" s="375" t="s">
        <v>209</v>
      </c>
      <c r="H112" s="375" t="s">
        <v>209</v>
      </c>
      <c r="I112" s="375" t="s">
        <v>209</v>
      </c>
      <c r="J112" s="376">
        <v>5</v>
      </c>
      <c r="K112" s="376">
        <v>28</v>
      </c>
      <c r="L112" s="375" t="s">
        <v>209</v>
      </c>
      <c r="M112" s="375" t="s">
        <v>209</v>
      </c>
      <c r="N112" s="376">
        <v>1</v>
      </c>
      <c r="O112" s="376">
        <v>14</v>
      </c>
      <c r="P112" s="375" t="s">
        <v>209</v>
      </c>
      <c r="Q112" s="375" t="s">
        <v>209</v>
      </c>
      <c r="R112" s="375" t="s">
        <v>209</v>
      </c>
      <c r="S112" s="408" t="s">
        <v>209</v>
      </c>
      <c r="T112" s="312" t="s">
        <v>1601</v>
      </c>
      <c r="U112" s="343">
        <v>3</v>
      </c>
      <c r="V112" s="343"/>
      <c r="W112" s="343"/>
      <c r="X112" s="346" t="s">
        <v>1601</v>
      </c>
      <c r="Y112" s="343"/>
      <c r="Z112" s="414" t="s">
        <v>209</v>
      </c>
      <c r="AA112" s="375" t="s">
        <v>209</v>
      </c>
      <c r="AB112" s="375" t="s">
        <v>209</v>
      </c>
      <c r="AC112" s="375" t="s">
        <v>209</v>
      </c>
      <c r="AD112" s="376">
        <v>1</v>
      </c>
      <c r="AE112" s="376">
        <v>1</v>
      </c>
      <c r="AF112" s="399" t="s">
        <v>209</v>
      </c>
      <c r="AG112" s="399" t="s">
        <v>209</v>
      </c>
      <c r="AH112" s="398">
        <v>5</v>
      </c>
      <c r="AI112" s="398">
        <v>164</v>
      </c>
      <c r="AJ112" s="398">
        <v>1</v>
      </c>
      <c r="AK112" s="398">
        <v>117</v>
      </c>
      <c r="AL112" s="399" t="s">
        <v>209</v>
      </c>
      <c r="AM112" s="399" t="s">
        <v>209</v>
      </c>
      <c r="AN112" s="399" t="s">
        <v>209</v>
      </c>
      <c r="AO112" s="399" t="s">
        <v>209</v>
      </c>
      <c r="AP112" s="399" t="s">
        <v>209</v>
      </c>
      <c r="AQ112" s="402" t="s">
        <v>209</v>
      </c>
      <c r="AR112" s="312" t="s">
        <v>1601</v>
      </c>
    </row>
    <row r="113" spans="2:44" ht="12.75" customHeight="1">
      <c r="B113" s="312" t="s">
        <v>1602</v>
      </c>
      <c r="D113" s="407">
        <f t="shared" si="22"/>
        <v>10</v>
      </c>
      <c r="E113" s="374">
        <f t="shared" si="22"/>
        <v>60</v>
      </c>
      <c r="F113" s="375" t="s">
        <v>209</v>
      </c>
      <c r="G113" s="375" t="s">
        <v>209</v>
      </c>
      <c r="H113" s="375" t="s">
        <v>209</v>
      </c>
      <c r="I113" s="375" t="s">
        <v>209</v>
      </c>
      <c r="J113" s="376">
        <v>3</v>
      </c>
      <c r="K113" s="376">
        <v>7</v>
      </c>
      <c r="L113" s="376">
        <v>1</v>
      </c>
      <c r="M113" s="376">
        <v>13</v>
      </c>
      <c r="N113" s="375" t="s">
        <v>209</v>
      </c>
      <c r="O113" s="375" t="s">
        <v>209</v>
      </c>
      <c r="P113" s="375" t="s">
        <v>209</v>
      </c>
      <c r="Q113" s="375" t="s">
        <v>209</v>
      </c>
      <c r="R113" s="375" t="s">
        <v>209</v>
      </c>
      <c r="S113" s="408" t="s">
        <v>209</v>
      </c>
      <c r="T113" s="312" t="s">
        <v>1602</v>
      </c>
      <c r="U113" s="343">
        <v>3</v>
      </c>
      <c r="V113" s="343"/>
      <c r="W113" s="343"/>
      <c r="X113" s="346" t="s">
        <v>1602</v>
      </c>
      <c r="Y113" s="343"/>
      <c r="Z113" s="409">
        <v>1</v>
      </c>
      <c r="AA113" s="375" t="s">
        <v>209</v>
      </c>
      <c r="AB113" s="376">
        <v>1</v>
      </c>
      <c r="AC113" s="376">
        <v>1</v>
      </c>
      <c r="AD113" s="375" t="s">
        <v>209</v>
      </c>
      <c r="AE113" s="375" t="s">
        <v>209</v>
      </c>
      <c r="AF113" s="399" t="s">
        <v>209</v>
      </c>
      <c r="AG113" s="399" t="s">
        <v>209</v>
      </c>
      <c r="AH113" s="398">
        <v>1</v>
      </c>
      <c r="AI113" s="398">
        <v>14</v>
      </c>
      <c r="AJ113" s="398">
        <v>1</v>
      </c>
      <c r="AK113" s="398">
        <v>23</v>
      </c>
      <c r="AL113" s="399" t="s">
        <v>209</v>
      </c>
      <c r="AM113" s="399" t="s">
        <v>209</v>
      </c>
      <c r="AN113" s="398">
        <v>2</v>
      </c>
      <c r="AO113" s="398">
        <v>2</v>
      </c>
      <c r="AP113" s="399" t="s">
        <v>209</v>
      </c>
      <c r="AQ113" s="402" t="s">
        <v>209</v>
      </c>
      <c r="AR113" s="313" t="s">
        <v>1602</v>
      </c>
    </row>
    <row r="114" spans="2:44" ht="12.75" customHeight="1">
      <c r="B114" s="312" t="s">
        <v>1603</v>
      </c>
      <c r="D114" s="407">
        <f t="shared" si="22"/>
        <v>19</v>
      </c>
      <c r="E114" s="374">
        <f t="shared" si="22"/>
        <v>108</v>
      </c>
      <c r="F114" s="375" t="s">
        <v>209</v>
      </c>
      <c r="G114" s="375" t="s">
        <v>209</v>
      </c>
      <c r="H114" s="375" t="s">
        <v>209</v>
      </c>
      <c r="I114" s="375" t="s">
        <v>209</v>
      </c>
      <c r="J114" s="376">
        <v>1</v>
      </c>
      <c r="K114" s="376">
        <v>4</v>
      </c>
      <c r="L114" s="376">
        <v>1</v>
      </c>
      <c r="M114" s="376">
        <v>9</v>
      </c>
      <c r="N114" s="375" t="s">
        <v>209</v>
      </c>
      <c r="O114" s="375" t="s">
        <v>209</v>
      </c>
      <c r="P114" s="375" t="s">
        <v>209</v>
      </c>
      <c r="Q114" s="375" t="s">
        <v>209</v>
      </c>
      <c r="R114" s="376">
        <v>2</v>
      </c>
      <c r="S114" s="410">
        <v>14</v>
      </c>
      <c r="T114" s="312" t="s">
        <v>1603</v>
      </c>
      <c r="U114" s="343">
        <v>3</v>
      </c>
      <c r="V114" s="343"/>
      <c r="W114" s="343"/>
      <c r="X114" s="346" t="s">
        <v>1603</v>
      </c>
      <c r="Y114" s="343"/>
      <c r="Z114" s="409">
        <v>1</v>
      </c>
      <c r="AA114" s="376">
        <v>31</v>
      </c>
      <c r="AB114" s="375" t="s">
        <v>209</v>
      </c>
      <c r="AC114" s="375" t="s">
        <v>209</v>
      </c>
      <c r="AD114" s="375" t="s">
        <v>209</v>
      </c>
      <c r="AE114" s="375" t="s">
        <v>209</v>
      </c>
      <c r="AF114" s="399" t="s">
        <v>209</v>
      </c>
      <c r="AG114" s="399" t="s">
        <v>209</v>
      </c>
      <c r="AH114" s="398">
        <v>4</v>
      </c>
      <c r="AI114" s="398">
        <v>22</v>
      </c>
      <c r="AJ114" s="398">
        <v>5</v>
      </c>
      <c r="AK114" s="398">
        <v>18</v>
      </c>
      <c r="AL114" s="398">
        <v>1</v>
      </c>
      <c r="AM114" s="398">
        <v>5</v>
      </c>
      <c r="AN114" s="398">
        <v>3</v>
      </c>
      <c r="AO114" s="398">
        <v>4</v>
      </c>
      <c r="AP114" s="398">
        <v>1</v>
      </c>
      <c r="AQ114" s="411">
        <v>1</v>
      </c>
      <c r="AR114" s="313" t="s">
        <v>1603</v>
      </c>
    </row>
    <row r="115" spans="2:44" ht="12.75" customHeight="1">
      <c r="B115" s="312" t="s">
        <v>1604</v>
      </c>
      <c r="D115" s="407">
        <f t="shared" si="22"/>
        <v>8</v>
      </c>
      <c r="E115" s="374">
        <f t="shared" si="22"/>
        <v>102</v>
      </c>
      <c r="F115" s="375" t="s">
        <v>209</v>
      </c>
      <c r="G115" s="375" t="s">
        <v>209</v>
      </c>
      <c r="H115" s="375" t="s">
        <v>209</v>
      </c>
      <c r="I115" s="375" t="s">
        <v>209</v>
      </c>
      <c r="J115" s="376">
        <v>4</v>
      </c>
      <c r="K115" s="376">
        <v>23</v>
      </c>
      <c r="L115" s="375" t="s">
        <v>209</v>
      </c>
      <c r="M115" s="375" t="s">
        <v>209</v>
      </c>
      <c r="N115" s="375" t="s">
        <v>209</v>
      </c>
      <c r="O115" s="375" t="s">
        <v>209</v>
      </c>
      <c r="P115" s="375" t="s">
        <v>209</v>
      </c>
      <c r="Q115" s="375" t="s">
        <v>209</v>
      </c>
      <c r="R115" s="376">
        <v>2</v>
      </c>
      <c r="S115" s="410">
        <v>3</v>
      </c>
      <c r="T115" s="312" t="s">
        <v>1604</v>
      </c>
      <c r="U115" s="343">
        <v>3</v>
      </c>
      <c r="V115" s="343"/>
      <c r="W115" s="343"/>
      <c r="X115" s="346" t="s">
        <v>1604</v>
      </c>
      <c r="Y115" s="343"/>
      <c r="Z115" s="409">
        <v>1</v>
      </c>
      <c r="AA115" s="376">
        <v>58</v>
      </c>
      <c r="AB115" s="375" t="s">
        <v>209</v>
      </c>
      <c r="AC115" s="375" t="s">
        <v>209</v>
      </c>
      <c r="AD115" s="375" t="s">
        <v>209</v>
      </c>
      <c r="AE115" s="375" t="s">
        <v>209</v>
      </c>
      <c r="AF115" s="399" t="s">
        <v>209</v>
      </c>
      <c r="AG115" s="399" t="s">
        <v>209</v>
      </c>
      <c r="AH115" s="399" t="s">
        <v>209</v>
      </c>
      <c r="AI115" s="399" t="s">
        <v>209</v>
      </c>
      <c r="AJ115" s="398">
        <v>1</v>
      </c>
      <c r="AK115" s="398">
        <v>18</v>
      </c>
      <c r="AL115" s="399" t="s">
        <v>209</v>
      </c>
      <c r="AM115" s="399" t="s">
        <v>209</v>
      </c>
      <c r="AN115" s="399" t="s">
        <v>209</v>
      </c>
      <c r="AO115" s="399" t="s">
        <v>209</v>
      </c>
      <c r="AP115" s="399" t="s">
        <v>209</v>
      </c>
      <c r="AQ115" s="402" t="s">
        <v>209</v>
      </c>
      <c r="AR115" s="313" t="s">
        <v>1604</v>
      </c>
    </row>
    <row r="116" spans="2:44" ht="6" customHeight="1">
      <c r="B116" s="312"/>
      <c r="D116" s="407"/>
      <c r="E116" s="374" t="s">
        <v>1605</v>
      </c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412"/>
      <c r="T116" s="312"/>
      <c r="U116" s="343"/>
      <c r="V116" s="343"/>
      <c r="W116" s="343"/>
      <c r="X116" s="346"/>
      <c r="Y116" s="343"/>
      <c r="Z116" s="413"/>
      <c r="AA116" s="378"/>
      <c r="AB116" s="378"/>
      <c r="AC116" s="378"/>
      <c r="AD116" s="378"/>
      <c r="AE116" s="378"/>
      <c r="AF116" s="399"/>
      <c r="AG116" s="399"/>
      <c r="AH116" s="398"/>
      <c r="AI116" s="398"/>
      <c r="AJ116" s="398"/>
      <c r="AK116" s="398"/>
      <c r="AL116" s="399"/>
      <c r="AM116" s="399"/>
      <c r="AN116" s="399"/>
      <c r="AO116" s="399"/>
      <c r="AP116" s="399"/>
      <c r="AQ116" s="402"/>
      <c r="AR116" s="312"/>
    </row>
    <row r="117" spans="2:44" ht="12.75" customHeight="1">
      <c r="B117" s="312" t="s">
        <v>1606</v>
      </c>
      <c r="D117" s="407">
        <f aca="true" t="shared" si="23" ref="D117:E121">SUM(F117:F117,H117:H117,J117:J117,L117:L117,N117:N117,P117:P117,R117:R117,Z117:Z117,AB117:AB117,AD117:AD117,AF117:AF117,AH117,AJ117,AL117,AN117,AP117)</f>
        <v>4</v>
      </c>
      <c r="E117" s="374">
        <f t="shared" si="23"/>
        <v>24</v>
      </c>
      <c r="F117" s="375" t="s">
        <v>209</v>
      </c>
      <c r="G117" s="375" t="s">
        <v>209</v>
      </c>
      <c r="H117" s="375" t="s">
        <v>209</v>
      </c>
      <c r="I117" s="375" t="s">
        <v>209</v>
      </c>
      <c r="J117" s="376">
        <v>1</v>
      </c>
      <c r="K117" s="376">
        <v>1</v>
      </c>
      <c r="L117" s="376">
        <v>1</v>
      </c>
      <c r="M117" s="376">
        <v>9</v>
      </c>
      <c r="N117" s="375" t="s">
        <v>209</v>
      </c>
      <c r="O117" s="375" t="s">
        <v>209</v>
      </c>
      <c r="P117" s="375" t="s">
        <v>209</v>
      </c>
      <c r="Q117" s="375" t="s">
        <v>209</v>
      </c>
      <c r="R117" s="375" t="s">
        <v>209</v>
      </c>
      <c r="S117" s="408" t="s">
        <v>209</v>
      </c>
      <c r="T117" s="312" t="s">
        <v>1606</v>
      </c>
      <c r="U117" s="343">
        <v>3</v>
      </c>
      <c r="V117" s="343"/>
      <c r="W117" s="343"/>
      <c r="X117" s="346" t="s">
        <v>1606</v>
      </c>
      <c r="Y117" s="343"/>
      <c r="Z117" s="414" t="s">
        <v>209</v>
      </c>
      <c r="AA117" s="375" t="s">
        <v>209</v>
      </c>
      <c r="AB117" s="375" t="s">
        <v>209</v>
      </c>
      <c r="AC117" s="375" t="s">
        <v>209</v>
      </c>
      <c r="AD117" s="375" t="s">
        <v>209</v>
      </c>
      <c r="AE117" s="375" t="s">
        <v>209</v>
      </c>
      <c r="AF117" s="399" t="s">
        <v>209</v>
      </c>
      <c r="AG117" s="399" t="s">
        <v>209</v>
      </c>
      <c r="AH117" s="399" t="s">
        <v>209</v>
      </c>
      <c r="AI117" s="399" t="s">
        <v>209</v>
      </c>
      <c r="AJ117" s="398">
        <v>2</v>
      </c>
      <c r="AK117" s="398">
        <v>14</v>
      </c>
      <c r="AL117" s="399" t="s">
        <v>209</v>
      </c>
      <c r="AM117" s="399" t="s">
        <v>209</v>
      </c>
      <c r="AN117" s="399" t="s">
        <v>209</v>
      </c>
      <c r="AO117" s="399" t="s">
        <v>209</v>
      </c>
      <c r="AP117" s="399" t="s">
        <v>209</v>
      </c>
      <c r="AQ117" s="402" t="s">
        <v>209</v>
      </c>
      <c r="AR117" s="312" t="s">
        <v>1606</v>
      </c>
    </row>
    <row r="118" spans="2:44" ht="12.75" customHeight="1">
      <c r="B118" s="312" t="s">
        <v>1607</v>
      </c>
      <c r="D118" s="407">
        <f t="shared" si="23"/>
        <v>0</v>
      </c>
      <c r="E118" s="374">
        <f t="shared" si="23"/>
        <v>0</v>
      </c>
      <c r="F118" s="375" t="s">
        <v>209</v>
      </c>
      <c r="G118" s="375" t="s">
        <v>209</v>
      </c>
      <c r="H118" s="375" t="s">
        <v>209</v>
      </c>
      <c r="I118" s="375" t="s">
        <v>209</v>
      </c>
      <c r="J118" s="375" t="s">
        <v>209</v>
      </c>
      <c r="K118" s="375" t="s">
        <v>209</v>
      </c>
      <c r="L118" s="375" t="s">
        <v>209</v>
      </c>
      <c r="M118" s="375" t="s">
        <v>209</v>
      </c>
      <c r="N118" s="375" t="s">
        <v>209</v>
      </c>
      <c r="O118" s="375" t="s">
        <v>209</v>
      </c>
      <c r="P118" s="375" t="s">
        <v>209</v>
      </c>
      <c r="Q118" s="375" t="s">
        <v>209</v>
      </c>
      <c r="R118" s="375" t="s">
        <v>209</v>
      </c>
      <c r="S118" s="408" t="s">
        <v>209</v>
      </c>
      <c r="T118" s="312" t="s">
        <v>1607</v>
      </c>
      <c r="U118" s="343">
        <v>3</v>
      </c>
      <c r="V118" s="343"/>
      <c r="W118" s="343"/>
      <c r="X118" s="346" t="s">
        <v>1607</v>
      </c>
      <c r="Y118" s="343"/>
      <c r="Z118" s="414" t="s">
        <v>209</v>
      </c>
      <c r="AA118" s="375" t="s">
        <v>209</v>
      </c>
      <c r="AB118" s="375" t="s">
        <v>209</v>
      </c>
      <c r="AC118" s="375" t="s">
        <v>209</v>
      </c>
      <c r="AD118" s="375" t="s">
        <v>209</v>
      </c>
      <c r="AE118" s="375" t="s">
        <v>209</v>
      </c>
      <c r="AF118" s="399" t="s">
        <v>209</v>
      </c>
      <c r="AG118" s="399" t="s">
        <v>209</v>
      </c>
      <c r="AH118" s="399" t="s">
        <v>209</v>
      </c>
      <c r="AI118" s="399" t="s">
        <v>209</v>
      </c>
      <c r="AJ118" s="399" t="s">
        <v>209</v>
      </c>
      <c r="AK118" s="399" t="s">
        <v>209</v>
      </c>
      <c r="AL118" s="399" t="s">
        <v>209</v>
      </c>
      <c r="AM118" s="399" t="s">
        <v>209</v>
      </c>
      <c r="AN118" s="399" t="s">
        <v>209</v>
      </c>
      <c r="AO118" s="399" t="s">
        <v>209</v>
      </c>
      <c r="AP118" s="399" t="s">
        <v>209</v>
      </c>
      <c r="AQ118" s="402" t="s">
        <v>209</v>
      </c>
      <c r="AR118" s="312" t="s">
        <v>1607</v>
      </c>
    </row>
    <row r="119" spans="2:44" ht="12.75" customHeight="1">
      <c r="B119" s="312" t="s">
        <v>1608</v>
      </c>
      <c r="D119" s="407">
        <f t="shared" si="23"/>
        <v>0</v>
      </c>
      <c r="E119" s="374">
        <f t="shared" si="23"/>
        <v>0</v>
      </c>
      <c r="F119" s="375" t="s">
        <v>209</v>
      </c>
      <c r="G119" s="375" t="s">
        <v>209</v>
      </c>
      <c r="H119" s="375" t="s">
        <v>209</v>
      </c>
      <c r="I119" s="375" t="s">
        <v>209</v>
      </c>
      <c r="J119" s="375" t="s">
        <v>209</v>
      </c>
      <c r="K119" s="375" t="s">
        <v>209</v>
      </c>
      <c r="L119" s="375" t="s">
        <v>209</v>
      </c>
      <c r="M119" s="375" t="s">
        <v>209</v>
      </c>
      <c r="N119" s="375" t="s">
        <v>209</v>
      </c>
      <c r="O119" s="375" t="s">
        <v>209</v>
      </c>
      <c r="P119" s="375" t="s">
        <v>209</v>
      </c>
      <c r="Q119" s="375" t="s">
        <v>209</v>
      </c>
      <c r="R119" s="375" t="s">
        <v>209</v>
      </c>
      <c r="S119" s="408" t="s">
        <v>209</v>
      </c>
      <c r="T119" s="312" t="s">
        <v>1608</v>
      </c>
      <c r="U119" s="343">
        <v>3</v>
      </c>
      <c r="V119" s="343"/>
      <c r="W119" s="343"/>
      <c r="X119" s="346" t="s">
        <v>1608</v>
      </c>
      <c r="Y119" s="343"/>
      <c r="Z119" s="414" t="s">
        <v>209</v>
      </c>
      <c r="AA119" s="375" t="s">
        <v>209</v>
      </c>
      <c r="AB119" s="375" t="s">
        <v>209</v>
      </c>
      <c r="AC119" s="375" t="s">
        <v>209</v>
      </c>
      <c r="AD119" s="375" t="s">
        <v>209</v>
      </c>
      <c r="AE119" s="375" t="s">
        <v>209</v>
      </c>
      <c r="AF119" s="399" t="s">
        <v>209</v>
      </c>
      <c r="AG119" s="399" t="s">
        <v>209</v>
      </c>
      <c r="AH119" s="399" t="s">
        <v>209</v>
      </c>
      <c r="AI119" s="399" t="s">
        <v>209</v>
      </c>
      <c r="AJ119" s="399" t="s">
        <v>209</v>
      </c>
      <c r="AK119" s="399" t="s">
        <v>209</v>
      </c>
      <c r="AL119" s="399" t="s">
        <v>209</v>
      </c>
      <c r="AM119" s="399" t="s">
        <v>209</v>
      </c>
      <c r="AN119" s="399" t="s">
        <v>209</v>
      </c>
      <c r="AO119" s="399" t="s">
        <v>209</v>
      </c>
      <c r="AP119" s="399" t="s">
        <v>209</v>
      </c>
      <c r="AQ119" s="402" t="s">
        <v>209</v>
      </c>
      <c r="AR119" s="312" t="s">
        <v>1608</v>
      </c>
    </row>
    <row r="120" spans="2:44" ht="12.75" customHeight="1">
      <c r="B120" s="312" t="s">
        <v>1609</v>
      </c>
      <c r="D120" s="407">
        <f t="shared" si="23"/>
        <v>0</v>
      </c>
      <c r="E120" s="374">
        <f t="shared" si="23"/>
        <v>0</v>
      </c>
      <c r="F120" s="375" t="s">
        <v>209</v>
      </c>
      <c r="G120" s="375" t="s">
        <v>209</v>
      </c>
      <c r="H120" s="375" t="s">
        <v>209</v>
      </c>
      <c r="I120" s="375" t="s">
        <v>209</v>
      </c>
      <c r="J120" s="375" t="s">
        <v>209</v>
      </c>
      <c r="K120" s="375" t="s">
        <v>209</v>
      </c>
      <c r="L120" s="375" t="s">
        <v>209</v>
      </c>
      <c r="M120" s="375" t="s">
        <v>209</v>
      </c>
      <c r="N120" s="375" t="s">
        <v>209</v>
      </c>
      <c r="O120" s="375" t="s">
        <v>209</v>
      </c>
      <c r="P120" s="375" t="s">
        <v>209</v>
      </c>
      <c r="Q120" s="375" t="s">
        <v>209</v>
      </c>
      <c r="R120" s="375" t="s">
        <v>209</v>
      </c>
      <c r="S120" s="408" t="s">
        <v>209</v>
      </c>
      <c r="T120" s="312" t="s">
        <v>1609</v>
      </c>
      <c r="U120" s="343">
        <v>3</v>
      </c>
      <c r="V120" s="343"/>
      <c r="W120" s="343"/>
      <c r="X120" s="346" t="s">
        <v>1609</v>
      </c>
      <c r="Y120" s="343"/>
      <c r="Z120" s="414" t="s">
        <v>209</v>
      </c>
      <c r="AA120" s="375" t="s">
        <v>209</v>
      </c>
      <c r="AB120" s="375" t="s">
        <v>209</v>
      </c>
      <c r="AC120" s="375" t="s">
        <v>209</v>
      </c>
      <c r="AD120" s="375" t="s">
        <v>209</v>
      </c>
      <c r="AE120" s="375" t="s">
        <v>209</v>
      </c>
      <c r="AF120" s="399" t="s">
        <v>209</v>
      </c>
      <c r="AG120" s="399" t="s">
        <v>209</v>
      </c>
      <c r="AH120" s="399" t="s">
        <v>209</v>
      </c>
      <c r="AI120" s="399" t="s">
        <v>209</v>
      </c>
      <c r="AJ120" s="399" t="s">
        <v>209</v>
      </c>
      <c r="AK120" s="399" t="s">
        <v>209</v>
      </c>
      <c r="AL120" s="399" t="s">
        <v>209</v>
      </c>
      <c r="AM120" s="399" t="s">
        <v>209</v>
      </c>
      <c r="AN120" s="399" t="s">
        <v>209</v>
      </c>
      <c r="AO120" s="399" t="s">
        <v>209</v>
      </c>
      <c r="AP120" s="399" t="s">
        <v>209</v>
      </c>
      <c r="AQ120" s="402" t="s">
        <v>209</v>
      </c>
      <c r="AR120" s="312" t="s">
        <v>1609</v>
      </c>
    </row>
    <row r="121" spans="2:44" ht="12.75" customHeight="1">
      <c r="B121" s="312" t="s">
        <v>1610</v>
      </c>
      <c r="D121" s="407">
        <f t="shared" si="23"/>
        <v>7</v>
      </c>
      <c r="E121" s="374">
        <f t="shared" si="23"/>
        <v>49</v>
      </c>
      <c r="F121" s="375" t="s">
        <v>209</v>
      </c>
      <c r="G121" s="375" t="s">
        <v>209</v>
      </c>
      <c r="H121" s="375" t="s">
        <v>209</v>
      </c>
      <c r="I121" s="375" t="s">
        <v>209</v>
      </c>
      <c r="J121" s="376">
        <v>4</v>
      </c>
      <c r="K121" s="376">
        <v>25</v>
      </c>
      <c r="L121" s="376">
        <v>1</v>
      </c>
      <c r="M121" s="376">
        <v>21</v>
      </c>
      <c r="N121" s="375" t="s">
        <v>209</v>
      </c>
      <c r="O121" s="375" t="s">
        <v>209</v>
      </c>
      <c r="P121" s="375" t="s">
        <v>209</v>
      </c>
      <c r="Q121" s="375" t="s">
        <v>209</v>
      </c>
      <c r="R121" s="375" t="s">
        <v>209</v>
      </c>
      <c r="S121" s="408" t="s">
        <v>209</v>
      </c>
      <c r="T121" s="312" t="s">
        <v>1610</v>
      </c>
      <c r="U121" s="343">
        <v>3</v>
      </c>
      <c r="V121" s="343"/>
      <c r="W121" s="343"/>
      <c r="X121" s="346" t="s">
        <v>1610</v>
      </c>
      <c r="Y121" s="343"/>
      <c r="Z121" s="409">
        <v>1</v>
      </c>
      <c r="AA121" s="376">
        <v>2</v>
      </c>
      <c r="AB121" s="375" t="s">
        <v>209</v>
      </c>
      <c r="AC121" s="375" t="s">
        <v>209</v>
      </c>
      <c r="AD121" s="375" t="s">
        <v>209</v>
      </c>
      <c r="AE121" s="375" t="s">
        <v>209</v>
      </c>
      <c r="AF121" s="399" t="s">
        <v>209</v>
      </c>
      <c r="AG121" s="399" t="s">
        <v>209</v>
      </c>
      <c r="AH121" s="399" t="s">
        <v>209</v>
      </c>
      <c r="AI121" s="399" t="s">
        <v>209</v>
      </c>
      <c r="AJ121" s="399" t="s">
        <v>209</v>
      </c>
      <c r="AK121" s="399" t="s">
        <v>209</v>
      </c>
      <c r="AL121" s="399" t="s">
        <v>209</v>
      </c>
      <c r="AM121" s="399" t="s">
        <v>209</v>
      </c>
      <c r="AN121" s="398">
        <v>1</v>
      </c>
      <c r="AO121" s="398">
        <v>1</v>
      </c>
      <c r="AP121" s="399" t="s">
        <v>209</v>
      </c>
      <c r="AQ121" s="402" t="s">
        <v>209</v>
      </c>
      <c r="AR121" s="312" t="s">
        <v>1610</v>
      </c>
    </row>
    <row r="122" spans="2:44" ht="6" customHeight="1">
      <c r="B122" s="312"/>
      <c r="D122" s="407"/>
      <c r="E122" s="374" t="s">
        <v>1611</v>
      </c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412"/>
      <c r="T122" s="312"/>
      <c r="U122" s="343"/>
      <c r="V122" s="343"/>
      <c r="W122" s="343"/>
      <c r="X122" s="346"/>
      <c r="Y122" s="343"/>
      <c r="Z122" s="413"/>
      <c r="AA122" s="378"/>
      <c r="AB122" s="378"/>
      <c r="AC122" s="378"/>
      <c r="AD122" s="378"/>
      <c r="AE122" s="378"/>
      <c r="AF122" s="399"/>
      <c r="AG122" s="399"/>
      <c r="AH122" s="399"/>
      <c r="AI122" s="399"/>
      <c r="AJ122" s="398"/>
      <c r="AK122" s="398"/>
      <c r="AL122" s="399"/>
      <c r="AM122" s="399"/>
      <c r="AN122" s="399"/>
      <c r="AO122" s="399"/>
      <c r="AP122" s="399"/>
      <c r="AQ122" s="402"/>
      <c r="AR122" s="312"/>
    </row>
    <row r="123" spans="2:44" ht="12.75" customHeight="1">
      <c r="B123" s="312" t="s">
        <v>1612</v>
      </c>
      <c r="D123" s="407">
        <f aca="true" t="shared" si="24" ref="D123:E127">SUM(F123:F123,H123:H123,J123:J123,L123:L123,N123:N123,P123:P123,R123:R123,Z123:Z123,AB123:AB123,AD123:AD123,AF123:AF123,AH123,AJ123,AL123,AN123,AP123)</f>
        <v>12</v>
      </c>
      <c r="E123" s="374">
        <f t="shared" si="24"/>
        <v>50</v>
      </c>
      <c r="F123" s="375" t="s">
        <v>209</v>
      </c>
      <c r="G123" s="375" t="s">
        <v>209</v>
      </c>
      <c r="H123" s="375" t="s">
        <v>209</v>
      </c>
      <c r="I123" s="375" t="s">
        <v>209</v>
      </c>
      <c r="J123" s="376">
        <v>1</v>
      </c>
      <c r="K123" s="376">
        <v>9</v>
      </c>
      <c r="L123" s="375" t="s">
        <v>209</v>
      </c>
      <c r="M123" s="375" t="s">
        <v>209</v>
      </c>
      <c r="N123" s="375" t="s">
        <v>209</v>
      </c>
      <c r="O123" s="375" t="s">
        <v>209</v>
      </c>
      <c r="P123" s="375" t="s">
        <v>209</v>
      </c>
      <c r="Q123" s="375" t="s">
        <v>209</v>
      </c>
      <c r="R123" s="375" t="s">
        <v>209</v>
      </c>
      <c r="S123" s="408" t="s">
        <v>209</v>
      </c>
      <c r="T123" s="312" t="s">
        <v>1612</v>
      </c>
      <c r="U123" s="343">
        <v>3</v>
      </c>
      <c r="V123" s="343"/>
      <c r="W123" s="343"/>
      <c r="X123" s="346" t="s">
        <v>1612</v>
      </c>
      <c r="Y123" s="343"/>
      <c r="Z123" s="409">
        <v>4</v>
      </c>
      <c r="AA123" s="376">
        <v>10</v>
      </c>
      <c r="AB123" s="375" t="s">
        <v>209</v>
      </c>
      <c r="AC123" s="375" t="s">
        <v>209</v>
      </c>
      <c r="AD123" s="375" t="s">
        <v>209</v>
      </c>
      <c r="AE123" s="375" t="s">
        <v>209</v>
      </c>
      <c r="AF123" s="399" t="s">
        <v>209</v>
      </c>
      <c r="AG123" s="399" t="s">
        <v>209</v>
      </c>
      <c r="AH123" s="399" t="s">
        <v>209</v>
      </c>
      <c r="AI123" s="399" t="s">
        <v>209</v>
      </c>
      <c r="AJ123" s="398">
        <v>2</v>
      </c>
      <c r="AK123" s="398">
        <v>19</v>
      </c>
      <c r="AL123" s="398">
        <v>1</v>
      </c>
      <c r="AM123" s="398">
        <v>4</v>
      </c>
      <c r="AN123" s="398">
        <v>3</v>
      </c>
      <c r="AO123" s="398">
        <v>7</v>
      </c>
      <c r="AP123" s="398">
        <v>1</v>
      </c>
      <c r="AQ123" s="411">
        <v>1</v>
      </c>
      <c r="AR123" s="312" t="s">
        <v>1612</v>
      </c>
    </row>
    <row r="124" spans="2:44" ht="12.75" customHeight="1">
      <c r="B124" s="312" t="s">
        <v>1613</v>
      </c>
      <c r="D124" s="407">
        <f t="shared" si="24"/>
        <v>4</v>
      </c>
      <c r="E124" s="374">
        <f t="shared" si="24"/>
        <v>19</v>
      </c>
      <c r="F124" s="376">
        <v>1</v>
      </c>
      <c r="G124" s="376">
        <v>5</v>
      </c>
      <c r="H124" s="375" t="s">
        <v>209</v>
      </c>
      <c r="I124" s="375" t="s">
        <v>209</v>
      </c>
      <c r="J124" s="375" t="s">
        <v>209</v>
      </c>
      <c r="K124" s="375" t="s">
        <v>209</v>
      </c>
      <c r="L124" s="376">
        <v>2</v>
      </c>
      <c r="M124" s="376">
        <v>12</v>
      </c>
      <c r="N124" s="375" t="s">
        <v>209</v>
      </c>
      <c r="O124" s="375" t="s">
        <v>209</v>
      </c>
      <c r="P124" s="375" t="s">
        <v>209</v>
      </c>
      <c r="Q124" s="375" t="s">
        <v>209</v>
      </c>
      <c r="R124" s="375" t="s">
        <v>209</v>
      </c>
      <c r="S124" s="408" t="s">
        <v>209</v>
      </c>
      <c r="T124" s="312" t="s">
        <v>1613</v>
      </c>
      <c r="U124" s="343">
        <v>3</v>
      </c>
      <c r="V124" s="343"/>
      <c r="W124" s="343"/>
      <c r="X124" s="346" t="s">
        <v>1613</v>
      </c>
      <c r="Y124" s="343"/>
      <c r="Z124" s="409">
        <v>1</v>
      </c>
      <c r="AA124" s="376">
        <v>2</v>
      </c>
      <c r="AB124" s="375" t="s">
        <v>209</v>
      </c>
      <c r="AC124" s="375" t="s">
        <v>209</v>
      </c>
      <c r="AD124" s="375" t="s">
        <v>209</v>
      </c>
      <c r="AE124" s="375" t="s">
        <v>209</v>
      </c>
      <c r="AF124" s="399" t="s">
        <v>209</v>
      </c>
      <c r="AG124" s="399" t="s">
        <v>209</v>
      </c>
      <c r="AH124" s="399" t="s">
        <v>209</v>
      </c>
      <c r="AI124" s="399" t="s">
        <v>209</v>
      </c>
      <c r="AJ124" s="399" t="s">
        <v>209</v>
      </c>
      <c r="AK124" s="399" t="s">
        <v>209</v>
      </c>
      <c r="AL124" s="399" t="s">
        <v>209</v>
      </c>
      <c r="AM124" s="399" t="s">
        <v>209</v>
      </c>
      <c r="AN124" s="399" t="s">
        <v>209</v>
      </c>
      <c r="AO124" s="399" t="s">
        <v>209</v>
      </c>
      <c r="AP124" s="399" t="s">
        <v>209</v>
      </c>
      <c r="AQ124" s="402" t="s">
        <v>209</v>
      </c>
      <c r="AR124" s="312" t="s">
        <v>1613</v>
      </c>
    </row>
    <row r="125" spans="2:44" ht="12.75" customHeight="1">
      <c r="B125" s="312" t="s">
        <v>1614</v>
      </c>
      <c r="D125" s="407">
        <f t="shared" si="24"/>
        <v>5</v>
      </c>
      <c r="E125" s="374">
        <f t="shared" si="24"/>
        <v>58</v>
      </c>
      <c r="F125" s="376">
        <v>1</v>
      </c>
      <c r="G125" s="376">
        <v>7</v>
      </c>
      <c r="H125" s="375" t="s">
        <v>209</v>
      </c>
      <c r="I125" s="375" t="s">
        <v>209</v>
      </c>
      <c r="J125" s="376">
        <v>2</v>
      </c>
      <c r="K125" s="376">
        <v>8</v>
      </c>
      <c r="L125" s="375" t="s">
        <v>209</v>
      </c>
      <c r="M125" s="375" t="s">
        <v>209</v>
      </c>
      <c r="N125" s="375" t="s">
        <v>209</v>
      </c>
      <c r="O125" s="375" t="s">
        <v>209</v>
      </c>
      <c r="P125" s="375" t="s">
        <v>209</v>
      </c>
      <c r="Q125" s="375" t="s">
        <v>209</v>
      </c>
      <c r="R125" s="375" t="s">
        <v>209</v>
      </c>
      <c r="S125" s="408" t="s">
        <v>209</v>
      </c>
      <c r="T125" s="312" t="s">
        <v>1614</v>
      </c>
      <c r="U125" s="343">
        <v>3</v>
      </c>
      <c r="V125" s="343"/>
      <c r="W125" s="343"/>
      <c r="X125" s="346" t="s">
        <v>1614</v>
      </c>
      <c r="Y125" s="343"/>
      <c r="Z125" s="414" t="s">
        <v>209</v>
      </c>
      <c r="AA125" s="375" t="s">
        <v>209</v>
      </c>
      <c r="AB125" s="375" t="s">
        <v>209</v>
      </c>
      <c r="AC125" s="375" t="s">
        <v>209</v>
      </c>
      <c r="AD125" s="375" t="s">
        <v>209</v>
      </c>
      <c r="AE125" s="375" t="s">
        <v>209</v>
      </c>
      <c r="AF125" s="399" t="s">
        <v>209</v>
      </c>
      <c r="AG125" s="399" t="s">
        <v>209</v>
      </c>
      <c r="AH125" s="398">
        <v>2</v>
      </c>
      <c r="AI125" s="398">
        <v>43</v>
      </c>
      <c r="AJ125" s="399" t="s">
        <v>209</v>
      </c>
      <c r="AK125" s="399" t="s">
        <v>209</v>
      </c>
      <c r="AL125" s="399" t="s">
        <v>209</v>
      </c>
      <c r="AM125" s="399" t="s">
        <v>209</v>
      </c>
      <c r="AN125" s="399" t="s">
        <v>209</v>
      </c>
      <c r="AO125" s="399" t="s">
        <v>209</v>
      </c>
      <c r="AP125" s="399" t="s">
        <v>209</v>
      </c>
      <c r="AQ125" s="402" t="s">
        <v>209</v>
      </c>
      <c r="AR125" s="312" t="s">
        <v>1614</v>
      </c>
    </row>
    <row r="126" spans="2:44" ht="12.75" customHeight="1">
      <c r="B126" s="312" t="s">
        <v>1615</v>
      </c>
      <c r="D126" s="407">
        <f t="shared" si="24"/>
        <v>4</v>
      </c>
      <c r="E126" s="374">
        <f t="shared" si="24"/>
        <v>22</v>
      </c>
      <c r="F126" s="376">
        <v>1</v>
      </c>
      <c r="G126" s="375" t="s">
        <v>209</v>
      </c>
      <c r="H126" s="376">
        <v>1</v>
      </c>
      <c r="I126" s="376">
        <v>11</v>
      </c>
      <c r="J126" s="376">
        <v>1</v>
      </c>
      <c r="K126" s="376">
        <v>1</v>
      </c>
      <c r="L126" s="375" t="s">
        <v>209</v>
      </c>
      <c r="M126" s="375" t="s">
        <v>209</v>
      </c>
      <c r="N126" s="375" t="s">
        <v>209</v>
      </c>
      <c r="O126" s="375" t="s">
        <v>209</v>
      </c>
      <c r="P126" s="375" t="s">
        <v>209</v>
      </c>
      <c r="Q126" s="375" t="s">
        <v>209</v>
      </c>
      <c r="R126" s="375" t="s">
        <v>209</v>
      </c>
      <c r="S126" s="408" t="s">
        <v>209</v>
      </c>
      <c r="T126" s="312" t="s">
        <v>1615</v>
      </c>
      <c r="U126" s="343">
        <v>3</v>
      </c>
      <c r="V126" s="343"/>
      <c r="W126" s="343"/>
      <c r="X126" s="346" t="s">
        <v>1615</v>
      </c>
      <c r="Y126" s="343"/>
      <c r="Z126" s="414" t="s">
        <v>209</v>
      </c>
      <c r="AA126" s="375" t="s">
        <v>209</v>
      </c>
      <c r="AB126" s="375" t="s">
        <v>209</v>
      </c>
      <c r="AC126" s="375" t="s">
        <v>209</v>
      </c>
      <c r="AD126" s="375" t="s">
        <v>209</v>
      </c>
      <c r="AE126" s="375" t="s">
        <v>209</v>
      </c>
      <c r="AF126" s="398">
        <v>1</v>
      </c>
      <c r="AG126" s="398">
        <v>10</v>
      </c>
      <c r="AH126" s="399" t="s">
        <v>209</v>
      </c>
      <c r="AI126" s="399" t="s">
        <v>209</v>
      </c>
      <c r="AJ126" s="399" t="s">
        <v>209</v>
      </c>
      <c r="AK126" s="399" t="s">
        <v>209</v>
      </c>
      <c r="AL126" s="399" t="s">
        <v>209</v>
      </c>
      <c r="AM126" s="399" t="s">
        <v>209</v>
      </c>
      <c r="AN126" s="399" t="s">
        <v>209</v>
      </c>
      <c r="AO126" s="399" t="s">
        <v>209</v>
      </c>
      <c r="AP126" s="399" t="s">
        <v>209</v>
      </c>
      <c r="AQ126" s="402" t="s">
        <v>209</v>
      </c>
      <c r="AR126" s="312" t="s">
        <v>1615</v>
      </c>
    </row>
    <row r="127" spans="2:44" ht="12.75" customHeight="1">
      <c r="B127" s="312" t="s">
        <v>1616</v>
      </c>
      <c r="D127" s="407">
        <f t="shared" si="24"/>
        <v>6</v>
      </c>
      <c r="E127" s="374">
        <f t="shared" si="24"/>
        <v>35</v>
      </c>
      <c r="F127" s="376">
        <v>1</v>
      </c>
      <c r="G127" s="376">
        <v>18</v>
      </c>
      <c r="H127" s="375" t="s">
        <v>209</v>
      </c>
      <c r="I127" s="375" t="s">
        <v>209</v>
      </c>
      <c r="J127" s="376">
        <v>3</v>
      </c>
      <c r="K127" s="376">
        <v>12</v>
      </c>
      <c r="L127" s="375" t="s">
        <v>209</v>
      </c>
      <c r="M127" s="375" t="s">
        <v>209</v>
      </c>
      <c r="N127" s="375" t="s">
        <v>209</v>
      </c>
      <c r="O127" s="375" t="s">
        <v>209</v>
      </c>
      <c r="P127" s="375" t="s">
        <v>209</v>
      </c>
      <c r="Q127" s="375" t="s">
        <v>209</v>
      </c>
      <c r="R127" s="375" t="s">
        <v>209</v>
      </c>
      <c r="S127" s="408" t="s">
        <v>209</v>
      </c>
      <c r="T127" s="312" t="s">
        <v>1616</v>
      </c>
      <c r="U127" s="343">
        <v>3</v>
      </c>
      <c r="V127" s="343"/>
      <c r="W127" s="343"/>
      <c r="X127" s="346" t="s">
        <v>1616</v>
      </c>
      <c r="Y127" s="343"/>
      <c r="Z127" s="409">
        <v>2</v>
      </c>
      <c r="AA127" s="376">
        <v>5</v>
      </c>
      <c r="AB127" s="375" t="s">
        <v>209</v>
      </c>
      <c r="AC127" s="375" t="s">
        <v>209</v>
      </c>
      <c r="AD127" s="375" t="s">
        <v>209</v>
      </c>
      <c r="AE127" s="375" t="s">
        <v>209</v>
      </c>
      <c r="AF127" s="399" t="s">
        <v>209</v>
      </c>
      <c r="AG127" s="399" t="s">
        <v>209</v>
      </c>
      <c r="AH127" s="399" t="s">
        <v>209</v>
      </c>
      <c r="AI127" s="399" t="s">
        <v>209</v>
      </c>
      <c r="AJ127" s="399" t="s">
        <v>209</v>
      </c>
      <c r="AK127" s="399" t="s">
        <v>209</v>
      </c>
      <c r="AL127" s="399" t="s">
        <v>209</v>
      </c>
      <c r="AM127" s="399" t="s">
        <v>209</v>
      </c>
      <c r="AN127" s="399" t="s">
        <v>209</v>
      </c>
      <c r="AO127" s="399" t="s">
        <v>209</v>
      </c>
      <c r="AP127" s="399" t="s">
        <v>209</v>
      </c>
      <c r="AQ127" s="402" t="s">
        <v>209</v>
      </c>
      <c r="AR127" s="312" t="s">
        <v>1616</v>
      </c>
    </row>
    <row r="128" spans="4:44" ht="6" customHeight="1">
      <c r="D128" s="400"/>
      <c r="E128" s="396"/>
      <c r="F128" s="396"/>
      <c r="G128" s="396"/>
      <c r="H128" s="396"/>
      <c r="I128" s="396"/>
      <c r="J128" s="396"/>
      <c r="K128" s="396"/>
      <c r="L128" s="396"/>
      <c r="M128" s="396"/>
      <c r="N128" s="396"/>
      <c r="O128" s="396"/>
      <c r="P128" s="396"/>
      <c r="Q128" s="396"/>
      <c r="R128" s="396"/>
      <c r="S128" s="401"/>
      <c r="T128" s="397"/>
      <c r="U128" s="343"/>
      <c r="V128" s="343"/>
      <c r="W128" s="343"/>
      <c r="X128" s="346"/>
      <c r="Y128" s="343"/>
      <c r="Z128" s="400"/>
      <c r="AA128" s="396"/>
      <c r="AB128" s="396"/>
      <c r="AC128" s="396"/>
      <c r="AD128" s="396"/>
      <c r="AE128" s="396"/>
      <c r="AF128" s="398"/>
      <c r="AG128" s="398"/>
      <c r="AH128" s="398"/>
      <c r="AI128" s="398"/>
      <c r="AJ128" s="398"/>
      <c r="AK128" s="398"/>
      <c r="AL128" s="399"/>
      <c r="AM128" s="399"/>
      <c r="AN128" s="398"/>
      <c r="AO128" s="398"/>
      <c r="AP128" s="399"/>
      <c r="AQ128" s="402"/>
      <c r="AR128" s="397"/>
    </row>
    <row r="129" spans="1:44" s="370" customFormat="1" ht="19.5" customHeight="1">
      <c r="A129" s="610" t="s">
        <v>1617</v>
      </c>
      <c r="B129" s="610"/>
      <c r="C129" s="369"/>
      <c r="D129" s="403">
        <f aca="true" t="shared" si="25" ref="D129:S129">SUM(D130:D145)</f>
        <v>305</v>
      </c>
      <c r="E129" s="404">
        <f t="shared" si="25"/>
        <v>2427</v>
      </c>
      <c r="F129" s="404">
        <f t="shared" si="25"/>
        <v>1</v>
      </c>
      <c r="G129" s="404">
        <f t="shared" si="25"/>
        <v>7</v>
      </c>
      <c r="H129" s="404">
        <f t="shared" si="25"/>
        <v>1</v>
      </c>
      <c r="I129" s="404">
        <f t="shared" si="25"/>
        <v>11</v>
      </c>
      <c r="J129" s="404">
        <f t="shared" si="25"/>
        <v>72</v>
      </c>
      <c r="K129" s="404">
        <f t="shared" si="25"/>
        <v>423</v>
      </c>
      <c r="L129" s="404">
        <f t="shared" si="25"/>
        <v>21</v>
      </c>
      <c r="M129" s="404">
        <f t="shared" si="25"/>
        <v>345</v>
      </c>
      <c r="N129" s="404">
        <f t="shared" si="25"/>
        <v>0</v>
      </c>
      <c r="O129" s="404">
        <f t="shared" si="25"/>
        <v>0</v>
      </c>
      <c r="P129" s="404">
        <f t="shared" si="25"/>
        <v>0</v>
      </c>
      <c r="Q129" s="404">
        <f t="shared" si="25"/>
        <v>0</v>
      </c>
      <c r="R129" s="404">
        <f t="shared" si="25"/>
        <v>26</v>
      </c>
      <c r="S129" s="405">
        <f t="shared" si="25"/>
        <v>411</v>
      </c>
      <c r="T129" s="406" t="s">
        <v>1618</v>
      </c>
      <c r="U129" s="369"/>
      <c r="V129" s="369"/>
      <c r="W129" s="610" t="s">
        <v>1617</v>
      </c>
      <c r="X129" s="610"/>
      <c r="Y129" s="369"/>
      <c r="Z129" s="403">
        <f aca="true" t="shared" si="26" ref="Z129:AQ129">SUM(Z130:Z145)</f>
        <v>55</v>
      </c>
      <c r="AA129" s="404">
        <f t="shared" si="26"/>
        <v>318</v>
      </c>
      <c r="AB129" s="404">
        <f t="shared" si="26"/>
        <v>3</v>
      </c>
      <c r="AC129" s="404">
        <f t="shared" si="26"/>
        <v>6</v>
      </c>
      <c r="AD129" s="404">
        <f t="shared" si="26"/>
        <v>7</v>
      </c>
      <c r="AE129" s="404">
        <f t="shared" si="26"/>
        <v>45</v>
      </c>
      <c r="AF129" s="404">
        <f t="shared" si="26"/>
        <v>15</v>
      </c>
      <c r="AG129" s="404">
        <f t="shared" si="26"/>
        <v>102</v>
      </c>
      <c r="AH129" s="404">
        <f t="shared" si="26"/>
        <v>12</v>
      </c>
      <c r="AI129" s="404">
        <f t="shared" si="26"/>
        <v>103</v>
      </c>
      <c r="AJ129" s="404">
        <f t="shared" si="26"/>
        <v>8</v>
      </c>
      <c r="AK129" s="404">
        <f t="shared" si="26"/>
        <v>49</v>
      </c>
      <c r="AL129" s="404">
        <f t="shared" si="26"/>
        <v>9</v>
      </c>
      <c r="AM129" s="404">
        <f t="shared" si="26"/>
        <v>68</v>
      </c>
      <c r="AN129" s="404">
        <f t="shared" si="26"/>
        <v>67</v>
      </c>
      <c r="AO129" s="404">
        <f t="shared" si="26"/>
        <v>330</v>
      </c>
      <c r="AP129" s="404">
        <f t="shared" si="26"/>
        <v>8</v>
      </c>
      <c r="AQ129" s="405">
        <f t="shared" si="26"/>
        <v>209</v>
      </c>
      <c r="AR129" s="406" t="s">
        <v>1618</v>
      </c>
    </row>
    <row r="130" spans="2:44" ht="12.75" customHeight="1">
      <c r="B130" s="312" t="s">
        <v>1619</v>
      </c>
      <c r="D130" s="413">
        <f aca="true" t="shared" si="27" ref="D130:E134">SUM(F130:F130,H130:H130,J130:J130,L130:L130,N130:N130,P130:P130,R130:R130,Z130:Z130,AB130:AB130,AD130:AD130,AF130:AF130,AH130,AJ130,AL130,AN130,AP130)</f>
        <v>23</v>
      </c>
      <c r="E130" s="378">
        <f t="shared" si="27"/>
        <v>150</v>
      </c>
      <c r="F130" s="375" t="s">
        <v>209</v>
      </c>
      <c r="G130" s="375" t="s">
        <v>209</v>
      </c>
      <c r="H130" s="375" t="s">
        <v>209</v>
      </c>
      <c r="I130" s="375" t="s">
        <v>209</v>
      </c>
      <c r="J130" s="376">
        <v>5</v>
      </c>
      <c r="K130" s="376">
        <v>27</v>
      </c>
      <c r="L130" s="376">
        <v>2</v>
      </c>
      <c r="M130" s="376">
        <v>49</v>
      </c>
      <c r="N130" s="375" t="s">
        <v>209</v>
      </c>
      <c r="O130" s="375" t="s">
        <v>209</v>
      </c>
      <c r="P130" s="375" t="s">
        <v>209</v>
      </c>
      <c r="Q130" s="375" t="s">
        <v>209</v>
      </c>
      <c r="R130" s="376">
        <v>1</v>
      </c>
      <c r="S130" s="410">
        <v>12</v>
      </c>
      <c r="T130" s="312" t="s">
        <v>1619</v>
      </c>
      <c r="U130" s="76">
        <v>3</v>
      </c>
      <c r="V130" s="76"/>
      <c r="W130" s="76"/>
      <c r="X130" s="312" t="s">
        <v>1619</v>
      </c>
      <c r="Y130" s="343"/>
      <c r="Z130" s="409">
        <v>4</v>
      </c>
      <c r="AA130" s="376">
        <v>11</v>
      </c>
      <c r="AB130" s="375" t="s">
        <v>209</v>
      </c>
      <c r="AC130" s="375" t="s">
        <v>209</v>
      </c>
      <c r="AD130" s="376">
        <v>2</v>
      </c>
      <c r="AE130" s="376">
        <v>2</v>
      </c>
      <c r="AF130" s="398">
        <v>1</v>
      </c>
      <c r="AG130" s="398">
        <v>13</v>
      </c>
      <c r="AH130" s="398">
        <v>1</v>
      </c>
      <c r="AI130" s="398">
        <v>11</v>
      </c>
      <c r="AJ130" s="398">
        <v>1</v>
      </c>
      <c r="AK130" s="398">
        <v>1</v>
      </c>
      <c r="AL130" s="398">
        <v>2</v>
      </c>
      <c r="AM130" s="398">
        <v>19</v>
      </c>
      <c r="AN130" s="398">
        <v>4</v>
      </c>
      <c r="AO130" s="398">
        <v>5</v>
      </c>
      <c r="AP130" s="399" t="s">
        <v>209</v>
      </c>
      <c r="AQ130" s="402" t="s">
        <v>209</v>
      </c>
      <c r="AR130" s="312" t="s">
        <v>1619</v>
      </c>
    </row>
    <row r="131" spans="2:44" ht="12.75" customHeight="1">
      <c r="B131" s="312" t="s">
        <v>1620</v>
      </c>
      <c r="D131" s="413">
        <f t="shared" si="27"/>
        <v>135</v>
      </c>
      <c r="E131" s="378">
        <f t="shared" si="27"/>
        <v>1382</v>
      </c>
      <c r="F131" s="376">
        <v>1</v>
      </c>
      <c r="G131" s="376">
        <v>7</v>
      </c>
      <c r="H131" s="375" t="s">
        <v>209</v>
      </c>
      <c r="I131" s="375" t="s">
        <v>209</v>
      </c>
      <c r="J131" s="376">
        <v>38</v>
      </c>
      <c r="K131" s="376">
        <v>284</v>
      </c>
      <c r="L131" s="376">
        <v>5</v>
      </c>
      <c r="M131" s="376">
        <v>51</v>
      </c>
      <c r="N131" s="375" t="s">
        <v>209</v>
      </c>
      <c r="O131" s="375" t="s">
        <v>209</v>
      </c>
      <c r="P131" s="375" t="s">
        <v>209</v>
      </c>
      <c r="Q131" s="375" t="s">
        <v>209</v>
      </c>
      <c r="R131" s="376">
        <v>20</v>
      </c>
      <c r="S131" s="410">
        <v>394</v>
      </c>
      <c r="T131" s="312" t="s">
        <v>1620</v>
      </c>
      <c r="U131" s="76">
        <v>3</v>
      </c>
      <c r="V131" s="76"/>
      <c r="W131" s="76"/>
      <c r="X131" s="312" t="s">
        <v>1620</v>
      </c>
      <c r="Y131" s="343"/>
      <c r="Z131" s="409">
        <v>16</v>
      </c>
      <c r="AA131" s="376">
        <v>142</v>
      </c>
      <c r="AB131" s="376">
        <v>1</v>
      </c>
      <c r="AC131" s="376">
        <v>2</v>
      </c>
      <c r="AD131" s="376">
        <v>5</v>
      </c>
      <c r="AE131" s="376">
        <v>43</v>
      </c>
      <c r="AF131" s="398">
        <v>7</v>
      </c>
      <c r="AG131" s="398">
        <v>54</v>
      </c>
      <c r="AH131" s="398">
        <v>3</v>
      </c>
      <c r="AI131" s="398">
        <v>36</v>
      </c>
      <c r="AJ131" s="398">
        <v>1</v>
      </c>
      <c r="AK131" s="398">
        <v>2</v>
      </c>
      <c r="AL131" s="398">
        <v>1</v>
      </c>
      <c r="AM131" s="398">
        <v>1</v>
      </c>
      <c r="AN131" s="398">
        <v>34</v>
      </c>
      <c r="AO131" s="398">
        <v>224</v>
      </c>
      <c r="AP131" s="398">
        <v>3</v>
      </c>
      <c r="AQ131" s="411">
        <v>142</v>
      </c>
      <c r="AR131" s="312" t="s">
        <v>1620</v>
      </c>
    </row>
    <row r="132" spans="2:44" ht="12.75" customHeight="1">
      <c r="B132" s="312" t="s">
        <v>1621</v>
      </c>
      <c r="D132" s="413">
        <f t="shared" si="27"/>
        <v>20</v>
      </c>
      <c r="E132" s="378">
        <f t="shared" si="27"/>
        <v>109</v>
      </c>
      <c r="F132" s="375" t="s">
        <v>209</v>
      </c>
      <c r="G132" s="375" t="s">
        <v>209</v>
      </c>
      <c r="H132" s="375" t="s">
        <v>209</v>
      </c>
      <c r="I132" s="375" t="s">
        <v>209</v>
      </c>
      <c r="J132" s="376">
        <v>5</v>
      </c>
      <c r="K132" s="376">
        <v>15</v>
      </c>
      <c r="L132" s="376">
        <v>4</v>
      </c>
      <c r="M132" s="376">
        <v>51</v>
      </c>
      <c r="N132" s="375" t="s">
        <v>209</v>
      </c>
      <c r="O132" s="375" t="s">
        <v>209</v>
      </c>
      <c r="P132" s="375" t="s">
        <v>209</v>
      </c>
      <c r="Q132" s="375" t="s">
        <v>209</v>
      </c>
      <c r="R132" s="375" t="s">
        <v>209</v>
      </c>
      <c r="S132" s="408" t="s">
        <v>209</v>
      </c>
      <c r="T132" s="312" t="s">
        <v>1621</v>
      </c>
      <c r="U132" s="76">
        <v>3</v>
      </c>
      <c r="V132" s="76"/>
      <c r="W132" s="76"/>
      <c r="X132" s="312" t="s">
        <v>1621</v>
      </c>
      <c r="Y132" s="343"/>
      <c r="Z132" s="409">
        <v>6</v>
      </c>
      <c r="AA132" s="376">
        <v>32</v>
      </c>
      <c r="AB132" s="375" t="s">
        <v>209</v>
      </c>
      <c r="AC132" s="375" t="s">
        <v>209</v>
      </c>
      <c r="AD132" s="375" t="s">
        <v>209</v>
      </c>
      <c r="AE132" s="375" t="s">
        <v>209</v>
      </c>
      <c r="AF132" s="399" t="s">
        <v>209</v>
      </c>
      <c r="AG132" s="399" t="s">
        <v>209</v>
      </c>
      <c r="AH132" s="398">
        <v>1</v>
      </c>
      <c r="AI132" s="398">
        <v>2</v>
      </c>
      <c r="AJ132" s="399" t="s">
        <v>209</v>
      </c>
      <c r="AK132" s="399" t="s">
        <v>209</v>
      </c>
      <c r="AL132" s="398">
        <v>1</v>
      </c>
      <c r="AM132" s="398">
        <v>1</v>
      </c>
      <c r="AN132" s="398">
        <v>3</v>
      </c>
      <c r="AO132" s="398">
        <v>8</v>
      </c>
      <c r="AP132" s="399" t="s">
        <v>209</v>
      </c>
      <c r="AQ132" s="402" t="s">
        <v>209</v>
      </c>
      <c r="AR132" s="312" t="s">
        <v>1621</v>
      </c>
    </row>
    <row r="133" spans="2:44" ht="12.75" customHeight="1">
      <c r="B133" s="312" t="s">
        <v>1622</v>
      </c>
      <c r="D133" s="413">
        <f t="shared" si="27"/>
        <v>4</v>
      </c>
      <c r="E133" s="378">
        <f t="shared" si="27"/>
        <v>15</v>
      </c>
      <c r="F133" s="375" t="s">
        <v>209</v>
      </c>
      <c r="G133" s="375" t="s">
        <v>209</v>
      </c>
      <c r="H133" s="375" t="s">
        <v>209</v>
      </c>
      <c r="I133" s="375" t="s">
        <v>209</v>
      </c>
      <c r="J133" s="376">
        <v>2</v>
      </c>
      <c r="K133" s="376">
        <v>8</v>
      </c>
      <c r="L133" s="376">
        <v>1</v>
      </c>
      <c r="M133" s="376">
        <v>4</v>
      </c>
      <c r="N133" s="375" t="s">
        <v>209</v>
      </c>
      <c r="O133" s="375" t="s">
        <v>209</v>
      </c>
      <c r="P133" s="375" t="s">
        <v>209</v>
      </c>
      <c r="Q133" s="375" t="s">
        <v>209</v>
      </c>
      <c r="R133" s="375" t="s">
        <v>209</v>
      </c>
      <c r="S133" s="408" t="s">
        <v>209</v>
      </c>
      <c r="T133" s="312" t="s">
        <v>1622</v>
      </c>
      <c r="U133" s="76">
        <v>3</v>
      </c>
      <c r="V133" s="76"/>
      <c r="W133" s="76"/>
      <c r="X133" s="312" t="s">
        <v>1622</v>
      </c>
      <c r="Y133" s="343"/>
      <c r="Z133" s="414" t="s">
        <v>209</v>
      </c>
      <c r="AA133" s="375" t="s">
        <v>209</v>
      </c>
      <c r="AB133" s="375" t="s">
        <v>209</v>
      </c>
      <c r="AC133" s="375" t="s">
        <v>209</v>
      </c>
      <c r="AD133" s="375" t="s">
        <v>209</v>
      </c>
      <c r="AE133" s="375" t="s">
        <v>209</v>
      </c>
      <c r="AF133" s="398">
        <v>1</v>
      </c>
      <c r="AG133" s="398">
        <v>3</v>
      </c>
      <c r="AH133" s="399" t="s">
        <v>209</v>
      </c>
      <c r="AI133" s="399" t="s">
        <v>209</v>
      </c>
      <c r="AJ133" s="399" t="s">
        <v>209</v>
      </c>
      <c r="AK133" s="399" t="s">
        <v>209</v>
      </c>
      <c r="AL133" s="399" t="s">
        <v>209</v>
      </c>
      <c r="AM133" s="399" t="s">
        <v>209</v>
      </c>
      <c r="AN133" s="399" t="s">
        <v>209</v>
      </c>
      <c r="AO133" s="399" t="s">
        <v>209</v>
      </c>
      <c r="AP133" s="399" t="s">
        <v>209</v>
      </c>
      <c r="AQ133" s="402" t="s">
        <v>209</v>
      </c>
      <c r="AR133" s="312" t="s">
        <v>1622</v>
      </c>
    </row>
    <row r="134" spans="2:44" ht="12.75" customHeight="1">
      <c r="B134" s="312" t="s">
        <v>1623</v>
      </c>
      <c r="D134" s="413">
        <f t="shared" si="27"/>
        <v>1</v>
      </c>
      <c r="E134" s="378">
        <f t="shared" si="27"/>
        <v>36</v>
      </c>
      <c r="F134" s="375" t="s">
        <v>209</v>
      </c>
      <c r="G134" s="375" t="s">
        <v>209</v>
      </c>
      <c r="H134" s="375" t="s">
        <v>209</v>
      </c>
      <c r="I134" s="375" t="s">
        <v>209</v>
      </c>
      <c r="J134" s="375" t="s">
        <v>209</v>
      </c>
      <c r="K134" s="375" t="s">
        <v>209</v>
      </c>
      <c r="L134" s="375" t="s">
        <v>209</v>
      </c>
      <c r="M134" s="375" t="s">
        <v>209</v>
      </c>
      <c r="N134" s="375" t="s">
        <v>209</v>
      </c>
      <c r="O134" s="375" t="s">
        <v>209</v>
      </c>
      <c r="P134" s="375" t="s">
        <v>209</v>
      </c>
      <c r="Q134" s="375" t="s">
        <v>209</v>
      </c>
      <c r="R134" s="375" t="s">
        <v>209</v>
      </c>
      <c r="S134" s="408" t="s">
        <v>209</v>
      </c>
      <c r="T134" s="312" t="s">
        <v>1623</v>
      </c>
      <c r="U134" s="76">
        <v>3</v>
      </c>
      <c r="V134" s="76"/>
      <c r="W134" s="76"/>
      <c r="X134" s="312" t="s">
        <v>1623</v>
      </c>
      <c r="Y134" s="343"/>
      <c r="Z134" s="414" t="s">
        <v>209</v>
      </c>
      <c r="AA134" s="375" t="s">
        <v>209</v>
      </c>
      <c r="AB134" s="375" t="s">
        <v>209</v>
      </c>
      <c r="AC134" s="375" t="s">
        <v>209</v>
      </c>
      <c r="AD134" s="375" t="s">
        <v>209</v>
      </c>
      <c r="AE134" s="375" t="s">
        <v>209</v>
      </c>
      <c r="AF134" s="399" t="s">
        <v>209</v>
      </c>
      <c r="AG134" s="399" t="s">
        <v>209</v>
      </c>
      <c r="AH134" s="399" t="s">
        <v>209</v>
      </c>
      <c r="AI134" s="399" t="s">
        <v>209</v>
      </c>
      <c r="AJ134" s="399" t="s">
        <v>209</v>
      </c>
      <c r="AK134" s="399" t="s">
        <v>209</v>
      </c>
      <c r="AL134" s="399" t="s">
        <v>209</v>
      </c>
      <c r="AM134" s="399" t="s">
        <v>209</v>
      </c>
      <c r="AN134" s="399" t="s">
        <v>209</v>
      </c>
      <c r="AO134" s="399" t="s">
        <v>209</v>
      </c>
      <c r="AP134" s="398">
        <v>1</v>
      </c>
      <c r="AQ134" s="411">
        <v>36</v>
      </c>
      <c r="AR134" s="312" t="s">
        <v>1623</v>
      </c>
    </row>
    <row r="135" spans="2:44" ht="6" customHeight="1">
      <c r="B135" s="312"/>
      <c r="D135" s="413"/>
      <c r="E135" s="378"/>
      <c r="F135" s="379"/>
      <c r="G135" s="379"/>
      <c r="H135" s="379"/>
      <c r="I135" s="379"/>
      <c r="J135" s="378"/>
      <c r="K135" s="378"/>
      <c r="L135" s="379"/>
      <c r="M135" s="379"/>
      <c r="N135" s="379"/>
      <c r="O135" s="379"/>
      <c r="P135" s="379"/>
      <c r="Q135" s="379"/>
      <c r="R135" s="379"/>
      <c r="S135" s="415"/>
      <c r="T135" s="312"/>
      <c r="U135" s="76"/>
      <c r="V135" s="76"/>
      <c r="W135" s="76"/>
      <c r="X135" s="312"/>
      <c r="Y135" s="343"/>
      <c r="Z135" s="416"/>
      <c r="AA135" s="379"/>
      <c r="AB135" s="379"/>
      <c r="AC135" s="379"/>
      <c r="AD135" s="378"/>
      <c r="AE135" s="378"/>
      <c r="AF135" s="399"/>
      <c r="AG135" s="399"/>
      <c r="AH135" s="399"/>
      <c r="AI135" s="399"/>
      <c r="AJ135" s="399"/>
      <c r="AK135" s="399"/>
      <c r="AL135" s="399"/>
      <c r="AM135" s="399"/>
      <c r="AN135" s="399"/>
      <c r="AO135" s="399"/>
      <c r="AP135" s="398"/>
      <c r="AQ135" s="411"/>
      <c r="AR135" s="312"/>
    </row>
    <row r="136" spans="2:44" ht="12.75" customHeight="1">
      <c r="B136" s="312" t="s">
        <v>1624</v>
      </c>
      <c r="D136" s="413">
        <f aca="true" t="shared" si="28" ref="D136:E140">SUM(F136:F136,H136:H136,J136:J136,L136:L136,N136:N136,P136:P136,R136:R136,Z136:Z136,AB136:AB136,AD136:AD136,AF136:AF136,AH136,AJ136,AL136,AN136,AP136)</f>
        <v>48</v>
      </c>
      <c r="E136" s="378">
        <f t="shared" si="28"/>
        <v>185</v>
      </c>
      <c r="F136" s="375" t="s">
        <v>209</v>
      </c>
      <c r="G136" s="375" t="s">
        <v>209</v>
      </c>
      <c r="H136" s="375" t="s">
        <v>209</v>
      </c>
      <c r="I136" s="375" t="s">
        <v>209</v>
      </c>
      <c r="J136" s="376">
        <v>11</v>
      </c>
      <c r="K136" s="376">
        <v>30</v>
      </c>
      <c r="L136" s="376">
        <v>4</v>
      </c>
      <c r="M136" s="376">
        <v>29</v>
      </c>
      <c r="N136" s="375" t="s">
        <v>209</v>
      </c>
      <c r="O136" s="375" t="s">
        <v>209</v>
      </c>
      <c r="P136" s="375" t="s">
        <v>209</v>
      </c>
      <c r="Q136" s="375" t="s">
        <v>209</v>
      </c>
      <c r="R136" s="376">
        <v>4</v>
      </c>
      <c r="S136" s="410">
        <v>4</v>
      </c>
      <c r="T136" s="312" t="s">
        <v>1624</v>
      </c>
      <c r="U136" s="76">
        <v>3</v>
      </c>
      <c r="V136" s="76"/>
      <c r="W136" s="76"/>
      <c r="X136" s="312" t="s">
        <v>1624</v>
      </c>
      <c r="Y136" s="343"/>
      <c r="Z136" s="409">
        <v>9</v>
      </c>
      <c r="AA136" s="376">
        <v>58</v>
      </c>
      <c r="AB136" s="376">
        <v>2</v>
      </c>
      <c r="AC136" s="376">
        <v>4</v>
      </c>
      <c r="AD136" s="375" t="s">
        <v>209</v>
      </c>
      <c r="AE136" s="375" t="s">
        <v>209</v>
      </c>
      <c r="AF136" s="398">
        <v>2</v>
      </c>
      <c r="AG136" s="398">
        <v>2</v>
      </c>
      <c r="AH136" s="398">
        <v>1</v>
      </c>
      <c r="AI136" s="398">
        <v>2</v>
      </c>
      <c r="AJ136" s="398">
        <v>2</v>
      </c>
      <c r="AK136" s="398">
        <v>18</v>
      </c>
      <c r="AL136" s="398">
        <v>1</v>
      </c>
      <c r="AM136" s="398">
        <v>5</v>
      </c>
      <c r="AN136" s="398">
        <v>10</v>
      </c>
      <c r="AO136" s="398">
        <v>23</v>
      </c>
      <c r="AP136" s="398">
        <v>2</v>
      </c>
      <c r="AQ136" s="411">
        <v>10</v>
      </c>
      <c r="AR136" s="312" t="s">
        <v>1624</v>
      </c>
    </row>
    <row r="137" spans="2:44" ht="12.75" customHeight="1">
      <c r="B137" s="312" t="s">
        <v>1625</v>
      </c>
      <c r="D137" s="413">
        <f t="shared" si="28"/>
        <v>1</v>
      </c>
      <c r="E137" s="378">
        <f t="shared" si="28"/>
        <v>108</v>
      </c>
      <c r="F137" s="375" t="s">
        <v>209</v>
      </c>
      <c r="G137" s="375" t="s">
        <v>209</v>
      </c>
      <c r="H137" s="375" t="s">
        <v>209</v>
      </c>
      <c r="I137" s="375" t="s">
        <v>209</v>
      </c>
      <c r="J137" s="375" t="s">
        <v>209</v>
      </c>
      <c r="K137" s="375" t="s">
        <v>209</v>
      </c>
      <c r="L137" s="376">
        <v>1</v>
      </c>
      <c r="M137" s="376">
        <v>108</v>
      </c>
      <c r="N137" s="375" t="s">
        <v>209</v>
      </c>
      <c r="O137" s="375" t="s">
        <v>209</v>
      </c>
      <c r="P137" s="375" t="s">
        <v>209</v>
      </c>
      <c r="Q137" s="375" t="s">
        <v>209</v>
      </c>
      <c r="R137" s="375" t="s">
        <v>209</v>
      </c>
      <c r="S137" s="408" t="s">
        <v>209</v>
      </c>
      <c r="T137" s="312" t="s">
        <v>1625</v>
      </c>
      <c r="U137" s="76">
        <v>3</v>
      </c>
      <c r="V137" s="76"/>
      <c r="W137" s="76"/>
      <c r="X137" s="312" t="s">
        <v>1625</v>
      </c>
      <c r="Y137" s="343"/>
      <c r="Z137" s="414" t="s">
        <v>209</v>
      </c>
      <c r="AA137" s="375" t="s">
        <v>209</v>
      </c>
      <c r="AB137" s="375" t="s">
        <v>209</v>
      </c>
      <c r="AC137" s="375" t="s">
        <v>209</v>
      </c>
      <c r="AD137" s="375" t="s">
        <v>209</v>
      </c>
      <c r="AE137" s="375" t="s">
        <v>209</v>
      </c>
      <c r="AF137" s="399" t="s">
        <v>209</v>
      </c>
      <c r="AG137" s="399" t="s">
        <v>209</v>
      </c>
      <c r="AH137" s="399" t="s">
        <v>209</v>
      </c>
      <c r="AI137" s="399" t="s">
        <v>209</v>
      </c>
      <c r="AJ137" s="399" t="s">
        <v>209</v>
      </c>
      <c r="AK137" s="399" t="s">
        <v>209</v>
      </c>
      <c r="AL137" s="399" t="s">
        <v>209</v>
      </c>
      <c r="AM137" s="399" t="s">
        <v>209</v>
      </c>
      <c r="AN137" s="399" t="s">
        <v>209</v>
      </c>
      <c r="AO137" s="399" t="s">
        <v>209</v>
      </c>
      <c r="AP137" s="399" t="s">
        <v>209</v>
      </c>
      <c r="AQ137" s="402" t="s">
        <v>209</v>
      </c>
      <c r="AR137" s="312" t="s">
        <v>1625</v>
      </c>
    </row>
    <row r="138" spans="2:44" ht="12.75" customHeight="1">
      <c r="B138" s="312" t="s">
        <v>1626</v>
      </c>
      <c r="D138" s="413">
        <f t="shared" si="28"/>
        <v>13</v>
      </c>
      <c r="E138" s="378">
        <f t="shared" si="28"/>
        <v>41</v>
      </c>
      <c r="F138" s="375" t="s">
        <v>209</v>
      </c>
      <c r="G138" s="375" t="s">
        <v>209</v>
      </c>
      <c r="H138" s="375" t="s">
        <v>209</v>
      </c>
      <c r="I138" s="375" t="s">
        <v>209</v>
      </c>
      <c r="J138" s="376">
        <v>3</v>
      </c>
      <c r="K138" s="376">
        <v>22</v>
      </c>
      <c r="L138" s="375" t="s">
        <v>209</v>
      </c>
      <c r="M138" s="375" t="s">
        <v>209</v>
      </c>
      <c r="N138" s="375" t="s">
        <v>209</v>
      </c>
      <c r="O138" s="375" t="s">
        <v>209</v>
      </c>
      <c r="P138" s="375" t="s">
        <v>209</v>
      </c>
      <c r="Q138" s="375" t="s">
        <v>209</v>
      </c>
      <c r="R138" s="375" t="s">
        <v>209</v>
      </c>
      <c r="S138" s="408" t="s">
        <v>209</v>
      </c>
      <c r="T138" s="312" t="s">
        <v>1626</v>
      </c>
      <c r="U138" s="76">
        <v>3</v>
      </c>
      <c r="V138" s="76"/>
      <c r="W138" s="76"/>
      <c r="X138" s="312" t="s">
        <v>1626</v>
      </c>
      <c r="Y138" s="343"/>
      <c r="Z138" s="409">
        <v>7</v>
      </c>
      <c r="AA138" s="376">
        <v>15</v>
      </c>
      <c r="AB138" s="375" t="s">
        <v>209</v>
      </c>
      <c r="AC138" s="375" t="s">
        <v>209</v>
      </c>
      <c r="AD138" s="375" t="s">
        <v>209</v>
      </c>
      <c r="AE138" s="375" t="s">
        <v>209</v>
      </c>
      <c r="AF138" s="399" t="s">
        <v>209</v>
      </c>
      <c r="AG138" s="399" t="s">
        <v>209</v>
      </c>
      <c r="AH138" s="399" t="s">
        <v>209</v>
      </c>
      <c r="AI138" s="399" t="s">
        <v>209</v>
      </c>
      <c r="AJ138" s="399" t="s">
        <v>209</v>
      </c>
      <c r="AK138" s="399" t="s">
        <v>209</v>
      </c>
      <c r="AL138" s="399" t="s">
        <v>209</v>
      </c>
      <c r="AM138" s="399" t="s">
        <v>209</v>
      </c>
      <c r="AN138" s="398">
        <v>3</v>
      </c>
      <c r="AO138" s="398">
        <v>4</v>
      </c>
      <c r="AP138" s="399" t="s">
        <v>209</v>
      </c>
      <c r="AQ138" s="402" t="s">
        <v>209</v>
      </c>
      <c r="AR138" s="312" t="s">
        <v>1626</v>
      </c>
    </row>
    <row r="139" spans="2:44" ht="12.75" customHeight="1">
      <c r="B139" s="312" t="s">
        <v>1627</v>
      </c>
      <c r="D139" s="413">
        <f t="shared" si="28"/>
        <v>0</v>
      </c>
      <c r="E139" s="378">
        <f t="shared" si="28"/>
        <v>0</v>
      </c>
      <c r="F139" s="375" t="s">
        <v>209</v>
      </c>
      <c r="G139" s="375" t="s">
        <v>209</v>
      </c>
      <c r="H139" s="375" t="s">
        <v>209</v>
      </c>
      <c r="I139" s="375" t="s">
        <v>209</v>
      </c>
      <c r="J139" s="375" t="s">
        <v>209</v>
      </c>
      <c r="K139" s="375" t="s">
        <v>209</v>
      </c>
      <c r="L139" s="375" t="s">
        <v>209</v>
      </c>
      <c r="M139" s="375" t="s">
        <v>209</v>
      </c>
      <c r="N139" s="375" t="s">
        <v>209</v>
      </c>
      <c r="O139" s="375" t="s">
        <v>209</v>
      </c>
      <c r="P139" s="375" t="s">
        <v>209</v>
      </c>
      <c r="Q139" s="375" t="s">
        <v>209</v>
      </c>
      <c r="R139" s="375" t="s">
        <v>209</v>
      </c>
      <c r="S139" s="408" t="s">
        <v>209</v>
      </c>
      <c r="T139" s="312" t="s">
        <v>1627</v>
      </c>
      <c r="U139" s="76">
        <v>3</v>
      </c>
      <c r="V139" s="76"/>
      <c r="W139" s="76"/>
      <c r="X139" s="312" t="s">
        <v>1627</v>
      </c>
      <c r="Y139" s="343"/>
      <c r="Z139" s="414" t="s">
        <v>209</v>
      </c>
      <c r="AA139" s="375" t="s">
        <v>209</v>
      </c>
      <c r="AB139" s="375" t="s">
        <v>209</v>
      </c>
      <c r="AC139" s="375" t="s">
        <v>209</v>
      </c>
      <c r="AD139" s="375" t="s">
        <v>209</v>
      </c>
      <c r="AE139" s="375" t="s">
        <v>209</v>
      </c>
      <c r="AF139" s="399" t="s">
        <v>209</v>
      </c>
      <c r="AG139" s="399" t="s">
        <v>209</v>
      </c>
      <c r="AH139" s="399" t="s">
        <v>209</v>
      </c>
      <c r="AI139" s="399" t="s">
        <v>209</v>
      </c>
      <c r="AJ139" s="399" t="s">
        <v>209</v>
      </c>
      <c r="AK139" s="399" t="s">
        <v>209</v>
      </c>
      <c r="AL139" s="399" t="s">
        <v>209</v>
      </c>
      <c r="AM139" s="399" t="s">
        <v>209</v>
      </c>
      <c r="AN139" s="399" t="s">
        <v>209</v>
      </c>
      <c r="AO139" s="399" t="s">
        <v>209</v>
      </c>
      <c r="AP139" s="399" t="s">
        <v>209</v>
      </c>
      <c r="AQ139" s="402" t="s">
        <v>209</v>
      </c>
      <c r="AR139" s="312" t="s">
        <v>1627</v>
      </c>
    </row>
    <row r="140" spans="2:44" ht="12.75" customHeight="1">
      <c r="B140" s="312" t="s">
        <v>1628</v>
      </c>
      <c r="D140" s="413">
        <f t="shared" si="28"/>
        <v>29</v>
      </c>
      <c r="E140" s="378">
        <f t="shared" si="28"/>
        <v>225</v>
      </c>
      <c r="F140" s="375" t="s">
        <v>209</v>
      </c>
      <c r="G140" s="375" t="s">
        <v>209</v>
      </c>
      <c r="H140" s="376">
        <v>1</v>
      </c>
      <c r="I140" s="376">
        <v>11</v>
      </c>
      <c r="J140" s="376">
        <v>4</v>
      </c>
      <c r="K140" s="376">
        <v>12</v>
      </c>
      <c r="L140" s="376">
        <v>2</v>
      </c>
      <c r="M140" s="376">
        <v>44</v>
      </c>
      <c r="N140" s="375" t="s">
        <v>209</v>
      </c>
      <c r="O140" s="375" t="s">
        <v>209</v>
      </c>
      <c r="P140" s="375" t="s">
        <v>209</v>
      </c>
      <c r="Q140" s="375" t="s">
        <v>209</v>
      </c>
      <c r="R140" s="375" t="s">
        <v>209</v>
      </c>
      <c r="S140" s="408" t="s">
        <v>209</v>
      </c>
      <c r="T140" s="312" t="s">
        <v>1628</v>
      </c>
      <c r="U140" s="76">
        <v>3</v>
      </c>
      <c r="V140" s="76"/>
      <c r="W140" s="76"/>
      <c r="X140" s="312" t="s">
        <v>1628</v>
      </c>
      <c r="Y140" s="343"/>
      <c r="Z140" s="409">
        <v>6</v>
      </c>
      <c r="AA140" s="376">
        <v>32</v>
      </c>
      <c r="AB140" s="375" t="s">
        <v>209</v>
      </c>
      <c r="AC140" s="375" t="s">
        <v>209</v>
      </c>
      <c r="AD140" s="375" t="s">
        <v>209</v>
      </c>
      <c r="AE140" s="375" t="s">
        <v>209</v>
      </c>
      <c r="AF140" s="398">
        <v>4</v>
      </c>
      <c r="AG140" s="398">
        <v>30</v>
      </c>
      <c r="AH140" s="398">
        <v>4</v>
      </c>
      <c r="AI140" s="398">
        <v>48</v>
      </c>
      <c r="AJ140" s="398">
        <v>2</v>
      </c>
      <c r="AK140" s="398">
        <v>2</v>
      </c>
      <c r="AL140" s="398">
        <v>2</v>
      </c>
      <c r="AM140" s="398">
        <v>19</v>
      </c>
      <c r="AN140" s="398">
        <v>3</v>
      </c>
      <c r="AO140" s="398">
        <v>7</v>
      </c>
      <c r="AP140" s="398">
        <v>1</v>
      </c>
      <c r="AQ140" s="411">
        <v>20</v>
      </c>
      <c r="AR140" s="312" t="s">
        <v>1628</v>
      </c>
    </row>
    <row r="141" spans="2:44" ht="6" customHeight="1">
      <c r="B141" s="312"/>
      <c r="D141" s="413"/>
      <c r="E141" s="378"/>
      <c r="F141" s="379"/>
      <c r="G141" s="379"/>
      <c r="H141" s="378"/>
      <c r="I141" s="378"/>
      <c r="J141" s="378"/>
      <c r="K141" s="378"/>
      <c r="L141" s="378"/>
      <c r="M141" s="378"/>
      <c r="N141" s="379"/>
      <c r="O141" s="379"/>
      <c r="P141" s="378"/>
      <c r="Q141" s="378"/>
      <c r="R141" s="378"/>
      <c r="S141" s="412"/>
      <c r="T141" s="312"/>
      <c r="U141" s="76"/>
      <c r="V141" s="76"/>
      <c r="W141" s="76"/>
      <c r="X141" s="312"/>
      <c r="Y141" s="343"/>
      <c r="Z141" s="416"/>
      <c r="AA141" s="379"/>
      <c r="AB141" s="379"/>
      <c r="AC141" s="379"/>
      <c r="AD141" s="378"/>
      <c r="AE141" s="378"/>
      <c r="AF141" s="399"/>
      <c r="AG141" s="399"/>
      <c r="AH141" s="399"/>
      <c r="AI141" s="399"/>
      <c r="AJ141" s="399"/>
      <c r="AK141" s="399"/>
      <c r="AL141" s="399"/>
      <c r="AM141" s="399"/>
      <c r="AN141" s="398"/>
      <c r="AO141" s="398"/>
      <c r="AP141" s="399"/>
      <c r="AQ141" s="402"/>
      <c r="AR141" s="312"/>
    </row>
    <row r="142" spans="2:44" ht="12.75" customHeight="1">
      <c r="B142" s="312" t="s">
        <v>1629</v>
      </c>
      <c r="D142" s="413">
        <f aca="true" t="shared" si="29" ref="D142:E145">SUM(F142:F142,H142:H142,J142:J142,L142:L142,N142:N142,P142:P142,R142:R142,Z142:Z142,AB142:AB142,AD142:AD142,AF142:AF142,AH142,AJ142,AL142,AN142,AP142)</f>
        <v>5</v>
      </c>
      <c r="E142" s="378">
        <f t="shared" si="29"/>
        <v>66</v>
      </c>
      <c r="F142" s="375" t="s">
        <v>209</v>
      </c>
      <c r="G142" s="375" t="s">
        <v>209</v>
      </c>
      <c r="H142" s="375" t="s">
        <v>209</v>
      </c>
      <c r="I142" s="375" t="s">
        <v>209</v>
      </c>
      <c r="J142" s="375" t="s">
        <v>209</v>
      </c>
      <c r="K142" s="375" t="s">
        <v>209</v>
      </c>
      <c r="L142" s="376">
        <v>1</v>
      </c>
      <c r="M142" s="376">
        <v>6</v>
      </c>
      <c r="N142" s="375" t="s">
        <v>209</v>
      </c>
      <c r="O142" s="375" t="s">
        <v>209</v>
      </c>
      <c r="P142" s="375" t="s">
        <v>209</v>
      </c>
      <c r="Q142" s="375" t="s">
        <v>209</v>
      </c>
      <c r="R142" s="375" t="s">
        <v>209</v>
      </c>
      <c r="S142" s="408" t="s">
        <v>209</v>
      </c>
      <c r="T142" s="312" t="s">
        <v>1629</v>
      </c>
      <c r="U142" s="76">
        <v>3</v>
      </c>
      <c r="V142" s="76"/>
      <c r="W142" s="76"/>
      <c r="X142" s="312" t="s">
        <v>1629</v>
      </c>
      <c r="Y142" s="343"/>
      <c r="Z142" s="409">
        <v>1</v>
      </c>
      <c r="AA142" s="376">
        <v>4</v>
      </c>
      <c r="AB142" s="375" t="s">
        <v>209</v>
      </c>
      <c r="AC142" s="375" t="s">
        <v>209</v>
      </c>
      <c r="AD142" s="375" t="s">
        <v>209</v>
      </c>
      <c r="AE142" s="375" t="s">
        <v>209</v>
      </c>
      <c r="AF142" s="399" t="s">
        <v>209</v>
      </c>
      <c r="AG142" s="399" t="s">
        <v>209</v>
      </c>
      <c r="AH142" s="398">
        <v>1</v>
      </c>
      <c r="AI142" s="398">
        <v>2</v>
      </c>
      <c r="AJ142" s="398">
        <v>1</v>
      </c>
      <c r="AK142" s="398">
        <v>16</v>
      </c>
      <c r="AL142" s="399" t="s">
        <v>209</v>
      </c>
      <c r="AM142" s="399" t="s">
        <v>209</v>
      </c>
      <c r="AN142" s="398">
        <v>1</v>
      </c>
      <c r="AO142" s="398">
        <v>38</v>
      </c>
      <c r="AP142" s="399" t="s">
        <v>209</v>
      </c>
      <c r="AQ142" s="402" t="s">
        <v>209</v>
      </c>
      <c r="AR142" s="312" t="s">
        <v>1629</v>
      </c>
    </row>
    <row r="143" spans="2:44" ht="12.75" customHeight="1">
      <c r="B143" s="312" t="s">
        <v>1630</v>
      </c>
      <c r="D143" s="413">
        <f t="shared" si="29"/>
        <v>21</v>
      </c>
      <c r="E143" s="378">
        <f t="shared" si="29"/>
        <v>89</v>
      </c>
      <c r="F143" s="375" t="s">
        <v>209</v>
      </c>
      <c r="G143" s="375" t="s">
        <v>209</v>
      </c>
      <c r="H143" s="375" t="s">
        <v>209</v>
      </c>
      <c r="I143" s="375" t="s">
        <v>209</v>
      </c>
      <c r="J143" s="376">
        <v>3</v>
      </c>
      <c r="K143" s="376">
        <v>15</v>
      </c>
      <c r="L143" s="376">
        <v>1</v>
      </c>
      <c r="M143" s="376">
        <v>3</v>
      </c>
      <c r="N143" s="375" t="s">
        <v>209</v>
      </c>
      <c r="O143" s="375" t="s">
        <v>209</v>
      </c>
      <c r="P143" s="375" t="s">
        <v>209</v>
      </c>
      <c r="Q143" s="375" t="s">
        <v>209</v>
      </c>
      <c r="R143" s="376">
        <v>1</v>
      </c>
      <c r="S143" s="410">
        <v>1</v>
      </c>
      <c r="T143" s="312" t="s">
        <v>1630</v>
      </c>
      <c r="U143" s="76">
        <v>3</v>
      </c>
      <c r="V143" s="76"/>
      <c r="W143" s="76"/>
      <c r="X143" s="312" t="s">
        <v>1630</v>
      </c>
      <c r="Y143" s="343"/>
      <c r="Z143" s="409">
        <v>6</v>
      </c>
      <c r="AA143" s="376">
        <v>24</v>
      </c>
      <c r="AB143" s="375" t="s">
        <v>209</v>
      </c>
      <c r="AC143" s="375" t="s">
        <v>209</v>
      </c>
      <c r="AD143" s="375" t="s">
        <v>209</v>
      </c>
      <c r="AE143" s="375" t="s">
        <v>209</v>
      </c>
      <c r="AF143" s="399" t="s">
        <v>209</v>
      </c>
      <c r="AG143" s="399" t="s">
        <v>209</v>
      </c>
      <c r="AH143" s="399" t="s">
        <v>209</v>
      </c>
      <c r="AI143" s="399" t="s">
        <v>209</v>
      </c>
      <c r="AJ143" s="398">
        <v>1</v>
      </c>
      <c r="AK143" s="398">
        <v>10</v>
      </c>
      <c r="AL143" s="398">
        <v>2</v>
      </c>
      <c r="AM143" s="398">
        <v>23</v>
      </c>
      <c r="AN143" s="398">
        <v>6</v>
      </c>
      <c r="AO143" s="398">
        <v>12</v>
      </c>
      <c r="AP143" s="398">
        <v>1</v>
      </c>
      <c r="AQ143" s="411">
        <v>1</v>
      </c>
      <c r="AR143" s="312" t="s">
        <v>1630</v>
      </c>
    </row>
    <row r="144" spans="2:44" ht="12.75" customHeight="1">
      <c r="B144" s="312" t="s">
        <v>1631</v>
      </c>
      <c r="D144" s="413">
        <f t="shared" si="29"/>
        <v>2</v>
      </c>
      <c r="E144" s="378">
        <f t="shared" si="29"/>
        <v>12</v>
      </c>
      <c r="F144" s="375" t="s">
        <v>209</v>
      </c>
      <c r="G144" s="375" t="s">
        <v>209</v>
      </c>
      <c r="H144" s="375" t="s">
        <v>209</v>
      </c>
      <c r="I144" s="375" t="s">
        <v>209</v>
      </c>
      <c r="J144" s="376">
        <v>1</v>
      </c>
      <c r="K144" s="376">
        <v>10</v>
      </c>
      <c r="L144" s="375" t="s">
        <v>209</v>
      </c>
      <c r="M144" s="375" t="s">
        <v>209</v>
      </c>
      <c r="N144" s="375" t="s">
        <v>209</v>
      </c>
      <c r="O144" s="375" t="s">
        <v>209</v>
      </c>
      <c r="P144" s="375" t="s">
        <v>209</v>
      </c>
      <c r="Q144" s="375" t="s">
        <v>209</v>
      </c>
      <c r="R144" s="375" t="s">
        <v>209</v>
      </c>
      <c r="S144" s="408" t="s">
        <v>209</v>
      </c>
      <c r="T144" s="312" t="s">
        <v>1631</v>
      </c>
      <c r="U144" s="76">
        <v>3</v>
      </c>
      <c r="V144" s="76"/>
      <c r="W144" s="76"/>
      <c r="X144" s="312" t="s">
        <v>1631</v>
      </c>
      <c r="Y144" s="343"/>
      <c r="Z144" s="414" t="s">
        <v>209</v>
      </c>
      <c r="AA144" s="375" t="s">
        <v>209</v>
      </c>
      <c r="AB144" s="375" t="s">
        <v>209</v>
      </c>
      <c r="AC144" s="375" t="s">
        <v>209</v>
      </c>
      <c r="AD144" s="375" t="s">
        <v>209</v>
      </c>
      <c r="AE144" s="375" t="s">
        <v>209</v>
      </c>
      <c r="AF144" s="399" t="s">
        <v>209</v>
      </c>
      <c r="AG144" s="399" t="s">
        <v>209</v>
      </c>
      <c r="AH144" s="399" t="s">
        <v>209</v>
      </c>
      <c r="AI144" s="399" t="s">
        <v>209</v>
      </c>
      <c r="AJ144" s="399" t="s">
        <v>209</v>
      </c>
      <c r="AK144" s="399" t="s">
        <v>209</v>
      </c>
      <c r="AL144" s="399" t="s">
        <v>209</v>
      </c>
      <c r="AM144" s="399" t="s">
        <v>209</v>
      </c>
      <c r="AN144" s="398">
        <v>1</v>
      </c>
      <c r="AO144" s="398">
        <v>2</v>
      </c>
      <c r="AP144" s="399" t="s">
        <v>209</v>
      </c>
      <c r="AQ144" s="402" t="s">
        <v>209</v>
      </c>
      <c r="AR144" s="312" t="s">
        <v>1631</v>
      </c>
    </row>
    <row r="145" spans="2:44" ht="12.75" customHeight="1">
      <c r="B145" s="312" t="s">
        <v>1632</v>
      </c>
      <c r="D145" s="413">
        <f t="shared" si="29"/>
        <v>3</v>
      </c>
      <c r="E145" s="378">
        <f t="shared" si="29"/>
        <v>9</v>
      </c>
      <c r="F145" s="375" t="s">
        <v>209</v>
      </c>
      <c r="G145" s="375" t="s">
        <v>209</v>
      </c>
      <c r="H145" s="375" t="s">
        <v>209</v>
      </c>
      <c r="I145" s="375" t="s">
        <v>209</v>
      </c>
      <c r="J145" s="375" t="s">
        <v>209</v>
      </c>
      <c r="K145" s="375" t="s">
        <v>209</v>
      </c>
      <c r="L145" s="375" t="s">
        <v>209</v>
      </c>
      <c r="M145" s="375" t="s">
        <v>209</v>
      </c>
      <c r="N145" s="375" t="s">
        <v>209</v>
      </c>
      <c r="O145" s="375" t="s">
        <v>209</v>
      </c>
      <c r="P145" s="375" t="s">
        <v>209</v>
      </c>
      <c r="Q145" s="375" t="s">
        <v>209</v>
      </c>
      <c r="R145" s="375" t="s">
        <v>209</v>
      </c>
      <c r="S145" s="408" t="s">
        <v>209</v>
      </c>
      <c r="T145" s="312" t="s">
        <v>1632</v>
      </c>
      <c r="U145" s="76">
        <v>3</v>
      </c>
      <c r="V145" s="76"/>
      <c r="W145" s="76"/>
      <c r="X145" s="312" t="s">
        <v>1632</v>
      </c>
      <c r="Y145" s="343"/>
      <c r="Z145" s="414" t="s">
        <v>209</v>
      </c>
      <c r="AA145" s="375" t="s">
        <v>209</v>
      </c>
      <c r="AB145" s="375" t="s">
        <v>209</v>
      </c>
      <c r="AC145" s="375" t="s">
        <v>209</v>
      </c>
      <c r="AD145" s="375" t="s">
        <v>209</v>
      </c>
      <c r="AE145" s="375" t="s">
        <v>209</v>
      </c>
      <c r="AF145" s="399" t="s">
        <v>209</v>
      </c>
      <c r="AG145" s="399" t="s">
        <v>209</v>
      </c>
      <c r="AH145" s="398">
        <v>1</v>
      </c>
      <c r="AI145" s="398">
        <v>2</v>
      </c>
      <c r="AJ145" s="399" t="s">
        <v>209</v>
      </c>
      <c r="AK145" s="399" t="s">
        <v>209</v>
      </c>
      <c r="AL145" s="399" t="s">
        <v>209</v>
      </c>
      <c r="AM145" s="399" t="s">
        <v>209</v>
      </c>
      <c r="AN145" s="398">
        <v>2</v>
      </c>
      <c r="AO145" s="398">
        <v>7</v>
      </c>
      <c r="AP145" s="399" t="s">
        <v>209</v>
      </c>
      <c r="AQ145" s="402" t="s">
        <v>209</v>
      </c>
      <c r="AR145" s="312" t="s">
        <v>1632</v>
      </c>
    </row>
    <row r="146" spans="1:44" ht="5.25" customHeight="1">
      <c r="A146" s="382"/>
      <c r="B146" s="383"/>
      <c r="C146" s="383"/>
      <c r="D146" s="417" t="s">
        <v>1237</v>
      </c>
      <c r="E146" s="385"/>
      <c r="F146" s="385"/>
      <c r="G146" s="385"/>
      <c r="H146" s="385"/>
      <c r="I146" s="385"/>
      <c r="J146" s="385"/>
      <c r="K146" s="385"/>
      <c r="L146" s="385"/>
      <c r="M146" s="385"/>
      <c r="N146" s="385"/>
      <c r="O146" s="385"/>
      <c r="P146" s="385"/>
      <c r="Q146" s="385"/>
      <c r="R146" s="385"/>
      <c r="S146" s="418"/>
      <c r="T146" s="419"/>
      <c r="U146" s="382"/>
      <c r="V146" s="382"/>
      <c r="W146" s="382"/>
      <c r="X146" s="383"/>
      <c r="Y146" s="382"/>
      <c r="Z146" s="417"/>
      <c r="AA146" s="385"/>
      <c r="AB146" s="385"/>
      <c r="AC146" s="385"/>
      <c r="AD146" s="385"/>
      <c r="AE146" s="385"/>
      <c r="AF146" s="389"/>
      <c r="AG146" s="389"/>
      <c r="AH146" s="388"/>
      <c r="AI146" s="388"/>
      <c r="AJ146" s="388"/>
      <c r="AK146" s="388"/>
      <c r="AL146" s="389"/>
      <c r="AM146" s="389"/>
      <c r="AN146" s="388"/>
      <c r="AO146" s="388"/>
      <c r="AP146" s="389"/>
      <c r="AQ146" s="420"/>
      <c r="AR146" s="419"/>
    </row>
    <row r="147" spans="1:44" ht="5.25" customHeight="1">
      <c r="A147" s="390"/>
      <c r="B147" s="391"/>
      <c r="C147" s="391"/>
      <c r="D147" s="392"/>
      <c r="E147" s="392"/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3"/>
      <c r="U147" s="390"/>
      <c r="V147" s="390"/>
      <c r="W147" s="390"/>
      <c r="X147" s="391"/>
      <c r="Y147" s="390"/>
      <c r="Z147" s="392"/>
      <c r="AA147" s="392"/>
      <c r="AB147" s="392"/>
      <c r="AC147" s="392"/>
      <c r="AD147" s="392"/>
      <c r="AE147" s="392"/>
      <c r="AF147" s="395"/>
      <c r="AG147" s="395"/>
      <c r="AH147" s="394"/>
      <c r="AI147" s="394"/>
      <c r="AJ147" s="394"/>
      <c r="AK147" s="394"/>
      <c r="AL147" s="395"/>
      <c r="AM147" s="395"/>
      <c r="AN147" s="394"/>
      <c r="AO147" s="394"/>
      <c r="AP147" s="395"/>
      <c r="AQ147" s="395"/>
      <c r="AR147" s="393"/>
    </row>
    <row r="148" spans="2:44" ht="16.5" customHeight="1">
      <c r="B148" s="608" t="s">
        <v>1633</v>
      </c>
      <c r="C148" s="609"/>
      <c r="D148" s="609"/>
      <c r="E148" s="609"/>
      <c r="F148" s="609"/>
      <c r="G148" s="609"/>
      <c r="H148" s="609"/>
      <c r="I148" s="609"/>
      <c r="J148" s="609"/>
      <c r="K148" s="609"/>
      <c r="L148" s="396"/>
      <c r="M148" s="396"/>
      <c r="N148" s="396"/>
      <c r="O148" s="396"/>
      <c r="P148" s="396"/>
      <c r="Q148" s="396"/>
      <c r="R148" s="396"/>
      <c r="S148" s="396"/>
      <c r="T148" s="397"/>
      <c r="U148" s="343"/>
      <c r="V148" s="343"/>
      <c r="W148" s="343"/>
      <c r="X148" s="346"/>
      <c r="Y148" s="343"/>
      <c r="Z148" s="396"/>
      <c r="AA148" s="396"/>
      <c r="AB148" s="396"/>
      <c r="AC148" s="396"/>
      <c r="AD148" s="396"/>
      <c r="AE148" s="396"/>
      <c r="AF148" s="399"/>
      <c r="AG148" s="399"/>
      <c r="AH148" s="398"/>
      <c r="AI148" s="398"/>
      <c r="AJ148" s="398"/>
      <c r="AK148" s="398"/>
      <c r="AL148" s="399"/>
      <c r="AM148" s="399"/>
      <c r="AN148" s="398"/>
      <c r="AO148" s="398"/>
      <c r="AP148" s="399"/>
      <c r="AQ148" s="399"/>
      <c r="AR148" s="397"/>
    </row>
    <row r="149" spans="4:44" ht="6" customHeight="1">
      <c r="D149" s="396"/>
      <c r="E149" s="396"/>
      <c r="F149" s="396"/>
      <c r="G149" s="396"/>
      <c r="H149" s="396"/>
      <c r="I149" s="396"/>
      <c r="J149" s="396"/>
      <c r="K149" s="396"/>
      <c r="L149" s="396"/>
      <c r="M149" s="396"/>
      <c r="N149" s="396"/>
      <c r="O149" s="396"/>
      <c r="P149" s="396"/>
      <c r="Q149" s="396"/>
      <c r="R149" s="396"/>
      <c r="S149" s="396"/>
      <c r="T149" s="397"/>
      <c r="U149" s="343"/>
      <c r="V149" s="343"/>
      <c r="W149" s="343"/>
      <c r="X149" s="346"/>
      <c r="Y149" s="343"/>
      <c r="Z149" s="396"/>
      <c r="AA149" s="396"/>
      <c r="AB149" s="396"/>
      <c r="AC149" s="396"/>
      <c r="AD149" s="396"/>
      <c r="AE149" s="396"/>
      <c r="AF149" s="399"/>
      <c r="AG149" s="399"/>
      <c r="AH149" s="398"/>
      <c r="AI149" s="398"/>
      <c r="AJ149" s="398"/>
      <c r="AK149" s="398"/>
      <c r="AL149" s="399"/>
      <c r="AM149" s="399"/>
      <c r="AN149" s="398"/>
      <c r="AO149" s="398"/>
      <c r="AP149" s="399"/>
      <c r="AQ149" s="399"/>
      <c r="AR149" s="397"/>
    </row>
    <row r="150" spans="1:44" ht="24" customHeight="1">
      <c r="A150" s="347"/>
      <c r="B150" s="604" t="s">
        <v>1491</v>
      </c>
      <c r="C150" s="348"/>
      <c r="D150" s="601" t="s">
        <v>1492</v>
      </c>
      <c r="E150" s="601"/>
      <c r="F150" s="601" t="s">
        <v>1493</v>
      </c>
      <c r="G150" s="601"/>
      <c r="H150" s="601" t="s">
        <v>1494</v>
      </c>
      <c r="I150" s="601"/>
      <c r="J150" s="601" t="s">
        <v>1495</v>
      </c>
      <c r="K150" s="601"/>
      <c r="L150" s="601" t="s">
        <v>1496</v>
      </c>
      <c r="M150" s="601"/>
      <c r="N150" s="597" t="s">
        <v>1497</v>
      </c>
      <c r="O150" s="606"/>
      <c r="P150" s="601" t="s">
        <v>1498</v>
      </c>
      <c r="Q150" s="601"/>
      <c r="R150" s="595" t="s">
        <v>1499</v>
      </c>
      <c r="S150" s="607"/>
      <c r="T150" s="599" t="s">
        <v>1500</v>
      </c>
      <c r="U150" s="602" t="s">
        <v>1501</v>
      </c>
      <c r="V150" s="343"/>
      <c r="W150" s="347"/>
      <c r="X150" s="604" t="s">
        <v>1491</v>
      </c>
      <c r="Y150" s="348"/>
      <c r="Z150" s="601" t="s">
        <v>1502</v>
      </c>
      <c r="AA150" s="601"/>
      <c r="AB150" s="601" t="s">
        <v>1503</v>
      </c>
      <c r="AC150" s="601"/>
      <c r="AD150" s="601" t="s">
        <v>1504</v>
      </c>
      <c r="AE150" s="601"/>
      <c r="AF150" s="598" t="s">
        <v>1505</v>
      </c>
      <c r="AG150" s="597"/>
      <c r="AH150" s="350" t="s">
        <v>1506</v>
      </c>
      <c r="AI150" s="351" t="s">
        <v>79</v>
      </c>
      <c r="AJ150" s="595" t="s">
        <v>1507</v>
      </c>
      <c r="AK150" s="596"/>
      <c r="AL150" s="595" t="s">
        <v>1508</v>
      </c>
      <c r="AM150" s="596"/>
      <c r="AN150" s="597" t="s">
        <v>1509</v>
      </c>
      <c r="AO150" s="598"/>
      <c r="AP150" s="597" t="s">
        <v>1510</v>
      </c>
      <c r="AQ150" s="598"/>
      <c r="AR150" s="599" t="s">
        <v>1500</v>
      </c>
    </row>
    <row r="151" spans="1:44" ht="24" customHeight="1">
      <c r="A151" s="353"/>
      <c r="B151" s="605"/>
      <c r="C151" s="354"/>
      <c r="D151" s="357" t="s">
        <v>1511</v>
      </c>
      <c r="E151" s="357" t="s">
        <v>1512</v>
      </c>
      <c r="F151" s="357" t="s">
        <v>1511</v>
      </c>
      <c r="G151" s="357" t="s">
        <v>1512</v>
      </c>
      <c r="H151" s="357" t="s">
        <v>1511</v>
      </c>
      <c r="I151" s="357" t="s">
        <v>1512</v>
      </c>
      <c r="J151" s="357" t="s">
        <v>1511</v>
      </c>
      <c r="K151" s="357" t="s">
        <v>1512</v>
      </c>
      <c r="L151" s="357" t="s">
        <v>1511</v>
      </c>
      <c r="M151" s="357" t="s">
        <v>1512</v>
      </c>
      <c r="N151" s="357" t="s">
        <v>1511</v>
      </c>
      <c r="O151" s="356" t="s">
        <v>1512</v>
      </c>
      <c r="P151" s="357" t="s">
        <v>1511</v>
      </c>
      <c r="Q151" s="357" t="s">
        <v>1512</v>
      </c>
      <c r="R151" s="357" t="s">
        <v>1511</v>
      </c>
      <c r="S151" s="357" t="s">
        <v>1512</v>
      </c>
      <c r="T151" s="600"/>
      <c r="U151" s="603"/>
      <c r="V151" s="343"/>
      <c r="W151" s="353"/>
      <c r="X151" s="605"/>
      <c r="Y151" s="354"/>
      <c r="Z151" s="357" t="s">
        <v>1511</v>
      </c>
      <c r="AA151" s="357" t="s">
        <v>1512</v>
      </c>
      <c r="AB151" s="357" t="s">
        <v>1511</v>
      </c>
      <c r="AC151" s="357" t="s">
        <v>1512</v>
      </c>
      <c r="AD151" s="357" t="s">
        <v>1511</v>
      </c>
      <c r="AE151" s="357" t="s">
        <v>1512</v>
      </c>
      <c r="AF151" s="356" t="s">
        <v>1511</v>
      </c>
      <c r="AG151" s="358" t="s">
        <v>1512</v>
      </c>
      <c r="AH151" s="357" t="s">
        <v>1511</v>
      </c>
      <c r="AI151" s="357" t="s">
        <v>1512</v>
      </c>
      <c r="AJ151" s="357" t="s">
        <v>1511</v>
      </c>
      <c r="AK151" s="357" t="s">
        <v>1512</v>
      </c>
      <c r="AL151" s="357" t="s">
        <v>1511</v>
      </c>
      <c r="AM151" s="357" t="s">
        <v>1512</v>
      </c>
      <c r="AN151" s="357" t="s">
        <v>1511</v>
      </c>
      <c r="AO151" s="357" t="s">
        <v>1512</v>
      </c>
      <c r="AP151" s="357" t="s">
        <v>1511</v>
      </c>
      <c r="AQ151" s="357" t="s">
        <v>1512</v>
      </c>
      <c r="AR151" s="600"/>
    </row>
    <row r="152" spans="1:44" s="370" customFormat="1" ht="19.5" customHeight="1">
      <c r="A152" s="610" t="s">
        <v>1634</v>
      </c>
      <c r="B152" s="611"/>
      <c r="C152" s="371"/>
      <c r="D152" s="403">
        <f aca="true" t="shared" si="30" ref="D152:S152">SUM(D153:D215)</f>
        <v>4687</v>
      </c>
      <c r="E152" s="404">
        <f t="shared" si="30"/>
        <v>42199</v>
      </c>
      <c r="F152" s="404">
        <f t="shared" si="30"/>
        <v>6</v>
      </c>
      <c r="G152" s="404">
        <f t="shared" si="30"/>
        <v>74</v>
      </c>
      <c r="H152" s="404">
        <f t="shared" si="30"/>
        <v>1</v>
      </c>
      <c r="I152" s="404">
        <f t="shared" si="30"/>
        <v>6</v>
      </c>
      <c r="J152" s="404">
        <f t="shared" si="30"/>
        <v>621</v>
      </c>
      <c r="K152" s="404">
        <f t="shared" si="30"/>
        <v>4897</v>
      </c>
      <c r="L152" s="404">
        <f t="shared" si="30"/>
        <v>157</v>
      </c>
      <c r="M152" s="404">
        <f t="shared" si="30"/>
        <v>2721</v>
      </c>
      <c r="N152" s="404">
        <f t="shared" si="30"/>
        <v>5</v>
      </c>
      <c r="O152" s="404">
        <f t="shared" si="30"/>
        <v>137</v>
      </c>
      <c r="P152" s="404">
        <f t="shared" si="30"/>
        <v>27</v>
      </c>
      <c r="Q152" s="404">
        <f t="shared" si="30"/>
        <v>276</v>
      </c>
      <c r="R152" s="404">
        <f t="shared" si="30"/>
        <v>108</v>
      </c>
      <c r="S152" s="405">
        <f t="shared" si="30"/>
        <v>3542</v>
      </c>
      <c r="T152" s="406" t="s">
        <v>1635</v>
      </c>
      <c r="U152" s="369"/>
      <c r="V152" s="369"/>
      <c r="W152" s="610" t="s">
        <v>1634</v>
      </c>
      <c r="X152" s="611"/>
      <c r="Y152" s="369"/>
      <c r="Z152" s="403">
        <f aca="true" t="shared" si="31" ref="Z152:AQ152">SUM(Z153:Z215)</f>
        <v>1347</v>
      </c>
      <c r="AA152" s="404">
        <f t="shared" si="31"/>
        <v>11633</v>
      </c>
      <c r="AB152" s="404">
        <f t="shared" si="31"/>
        <v>95</v>
      </c>
      <c r="AC152" s="404">
        <f t="shared" si="31"/>
        <v>519</v>
      </c>
      <c r="AD152" s="404">
        <f t="shared" si="31"/>
        <v>317</v>
      </c>
      <c r="AE152" s="404">
        <f t="shared" si="31"/>
        <v>693</v>
      </c>
      <c r="AF152" s="404">
        <f t="shared" si="31"/>
        <v>477</v>
      </c>
      <c r="AG152" s="404">
        <f t="shared" si="31"/>
        <v>2552</v>
      </c>
      <c r="AH152" s="404">
        <f t="shared" si="31"/>
        <v>297</v>
      </c>
      <c r="AI152" s="404">
        <f t="shared" si="31"/>
        <v>4831</v>
      </c>
      <c r="AJ152" s="404">
        <f t="shared" si="31"/>
        <v>189</v>
      </c>
      <c r="AK152" s="404">
        <f t="shared" si="31"/>
        <v>2080</v>
      </c>
      <c r="AL152" s="404">
        <f t="shared" si="31"/>
        <v>29</v>
      </c>
      <c r="AM152" s="404">
        <f t="shared" si="31"/>
        <v>524</v>
      </c>
      <c r="AN152" s="404">
        <f t="shared" si="31"/>
        <v>996</v>
      </c>
      <c r="AO152" s="404">
        <f t="shared" si="31"/>
        <v>6887</v>
      </c>
      <c r="AP152" s="404">
        <f t="shared" si="31"/>
        <v>15</v>
      </c>
      <c r="AQ152" s="405">
        <f t="shared" si="31"/>
        <v>827</v>
      </c>
      <c r="AR152" s="406" t="s">
        <v>1635</v>
      </c>
    </row>
    <row r="153" spans="2:44" ht="13.5" customHeight="1">
      <c r="B153" s="312" t="s">
        <v>1636</v>
      </c>
      <c r="D153" s="413">
        <f aca="true" t="shared" si="32" ref="D153:E157">SUM(F153:F153,H153:H153,J153:J153,L153:L153,N153:N153,P153:P153,R153:R153,Z153:Z153,AB153:AB153,AD153:AD153,AF153:AF153,AH153,AJ153,AL153,AN153,AP153)</f>
        <v>191</v>
      </c>
      <c r="E153" s="378">
        <f t="shared" si="32"/>
        <v>1201</v>
      </c>
      <c r="F153" s="375" t="s">
        <v>209</v>
      </c>
      <c r="G153" s="375" t="s">
        <v>209</v>
      </c>
      <c r="H153" s="375" t="s">
        <v>209</v>
      </c>
      <c r="I153" s="375" t="s">
        <v>209</v>
      </c>
      <c r="J153" s="376">
        <v>18</v>
      </c>
      <c r="K153" s="376">
        <v>142</v>
      </c>
      <c r="L153" s="376">
        <v>3</v>
      </c>
      <c r="M153" s="376">
        <v>6</v>
      </c>
      <c r="N153" s="376">
        <v>1</v>
      </c>
      <c r="O153" s="376">
        <v>110</v>
      </c>
      <c r="P153" s="376">
        <v>2</v>
      </c>
      <c r="Q153" s="376">
        <v>9</v>
      </c>
      <c r="R153" s="376">
        <v>3</v>
      </c>
      <c r="S153" s="410">
        <v>40</v>
      </c>
      <c r="T153" s="312" t="s">
        <v>1636</v>
      </c>
      <c r="U153" s="76">
        <v>4</v>
      </c>
      <c r="V153" s="76"/>
      <c r="W153" s="76"/>
      <c r="X153" s="312" t="s">
        <v>1636</v>
      </c>
      <c r="Y153" s="343"/>
      <c r="Z153" s="409">
        <v>43</v>
      </c>
      <c r="AA153" s="376">
        <v>278</v>
      </c>
      <c r="AB153" s="376">
        <v>6</v>
      </c>
      <c r="AC153" s="376">
        <v>18</v>
      </c>
      <c r="AD153" s="376">
        <v>19</v>
      </c>
      <c r="AE153" s="376">
        <v>29</v>
      </c>
      <c r="AF153" s="376">
        <v>25</v>
      </c>
      <c r="AG153" s="376">
        <v>48</v>
      </c>
      <c r="AH153" s="376">
        <v>12</v>
      </c>
      <c r="AI153" s="376">
        <v>215</v>
      </c>
      <c r="AJ153" s="376">
        <v>9</v>
      </c>
      <c r="AK153" s="376">
        <v>110</v>
      </c>
      <c r="AL153" s="376">
        <v>1</v>
      </c>
      <c r="AM153" s="376">
        <v>8</v>
      </c>
      <c r="AN153" s="376">
        <v>49</v>
      </c>
      <c r="AO153" s="376">
        <v>188</v>
      </c>
      <c r="AP153" s="375" t="s">
        <v>209</v>
      </c>
      <c r="AQ153" s="408" t="s">
        <v>209</v>
      </c>
      <c r="AR153" s="312" t="s">
        <v>1636</v>
      </c>
    </row>
    <row r="154" spans="2:44" ht="12" customHeight="1">
      <c r="B154" s="312" t="s">
        <v>1637</v>
      </c>
      <c r="D154" s="413">
        <f t="shared" si="32"/>
        <v>186</v>
      </c>
      <c r="E154" s="378">
        <f t="shared" si="32"/>
        <v>1013</v>
      </c>
      <c r="F154" s="375" t="s">
        <v>209</v>
      </c>
      <c r="G154" s="375" t="s">
        <v>209</v>
      </c>
      <c r="H154" s="375" t="s">
        <v>209</v>
      </c>
      <c r="I154" s="375" t="s">
        <v>209</v>
      </c>
      <c r="J154" s="376">
        <v>21</v>
      </c>
      <c r="K154" s="376">
        <v>90</v>
      </c>
      <c r="L154" s="376">
        <v>4</v>
      </c>
      <c r="M154" s="376">
        <v>10</v>
      </c>
      <c r="N154" s="375" t="s">
        <v>209</v>
      </c>
      <c r="O154" s="375" t="s">
        <v>209</v>
      </c>
      <c r="P154" s="375" t="s">
        <v>209</v>
      </c>
      <c r="Q154" s="375" t="s">
        <v>209</v>
      </c>
      <c r="R154" s="376">
        <v>2</v>
      </c>
      <c r="S154" s="410">
        <v>3</v>
      </c>
      <c r="T154" s="312" t="s">
        <v>1637</v>
      </c>
      <c r="U154" s="76">
        <v>4</v>
      </c>
      <c r="V154" s="76"/>
      <c r="W154" s="76"/>
      <c r="X154" s="312" t="s">
        <v>1637</v>
      </c>
      <c r="Y154" s="343"/>
      <c r="Z154" s="409">
        <v>49</v>
      </c>
      <c r="AA154" s="376">
        <v>247</v>
      </c>
      <c r="AB154" s="376">
        <v>5</v>
      </c>
      <c r="AC154" s="376">
        <v>25</v>
      </c>
      <c r="AD154" s="376">
        <v>18</v>
      </c>
      <c r="AE154" s="376">
        <v>38</v>
      </c>
      <c r="AF154" s="376">
        <v>21</v>
      </c>
      <c r="AG154" s="376">
        <v>62</v>
      </c>
      <c r="AH154" s="376">
        <v>15</v>
      </c>
      <c r="AI154" s="376">
        <v>323</v>
      </c>
      <c r="AJ154" s="376">
        <v>4</v>
      </c>
      <c r="AK154" s="376">
        <v>24</v>
      </c>
      <c r="AL154" s="376">
        <v>1</v>
      </c>
      <c r="AM154" s="376">
        <v>6</v>
      </c>
      <c r="AN154" s="376">
        <v>46</v>
      </c>
      <c r="AO154" s="376">
        <v>185</v>
      </c>
      <c r="AP154" s="375" t="s">
        <v>209</v>
      </c>
      <c r="AQ154" s="408" t="s">
        <v>209</v>
      </c>
      <c r="AR154" s="312" t="s">
        <v>1637</v>
      </c>
    </row>
    <row r="155" spans="2:44" ht="12" customHeight="1">
      <c r="B155" s="312" t="s">
        <v>1638</v>
      </c>
      <c r="D155" s="413">
        <f t="shared" si="32"/>
        <v>183</v>
      </c>
      <c r="E155" s="378">
        <f t="shared" si="32"/>
        <v>947</v>
      </c>
      <c r="F155" s="375" t="s">
        <v>209</v>
      </c>
      <c r="G155" s="375" t="s">
        <v>209</v>
      </c>
      <c r="H155" s="375" t="s">
        <v>209</v>
      </c>
      <c r="I155" s="375" t="s">
        <v>209</v>
      </c>
      <c r="J155" s="376">
        <v>17</v>
      </c>
      <c r="K155" s="376">
        <v>116</v>
      </c>
      <c r="L155" s="376">
        <v>9</v>
      </c>
      <c r="M155" s="376">
        <v>110</v>
      </c>
      <c r="N155" s="375" t="s">
        <v>209</v>
      </c>
      <c r="O155" s="375" t="s">
        <v>209</v>
      </c>
      <c r="P155" s="376">
        <v>2</v>
      </c>
      <c r="Q155" s="376">
        <v>11</v>
      </c>
      <c r="R155" s="376">
        <v>3</v>
      </c>
      <c r="S155" s="410">
        <v>6</v>
      </c>
      <c r="T155" s="312" t="s">
        <v>1638</v>
      </c>
      <c r="U155" s="76">
        <v>4</v>
      </c>
      <c r="V155" s="76"/>
      <c r="W155" s="76"/>
      <c r="X155" s="312" t="s">
        <v>1638</v>
      </c>
      <c r="Y155" s="343"/>
      <c r="Z155" s="409">
        <v>48</v>
      </c>
      <c r="AA155" s="376">
        <v>319</v>
      </c>
      <c r="AB155" s="376">
        <v>1</v>
      </c>
      <c r="AC155" s="376">
        <v>11</v>
      </c>
      <c r="AD155" s="376">
        <v>13</v>
      </c>
      <c r="AE155" s="376">
        <v>43</v>
      </c>
      <c r="AF155" s="376">
        <v>33</v>
      </c>
      <c r="AG155" s="376">
        <v>87</v>
      </c>
      <c r="AH155" s="376">
        <v>15</v>
      </c>
      <c r="AI155" s="376">
        <v>91</v>
      </c>
      <c r="AJ155" s="376">
        <v>5</v>
      </c>
      <c r="AK155" s="376">
        <v>50</v>
      </c>
      <c r="AL155" s="375" t="s">
        <v>209</v>
      </c>
      <c r="AM155" s="375" t="s">
        <v>209</v>
      </c>
      <c r="AN155" s="376">
        <v>37</v>
      </c>
      <c r="AO155" s="376">
        <v>103</v>
      </c>
      <c r="AP155" s="375" t="s">
        <v>209</v>
      </c>
      <c r="AQ155" s="408" t="s">
        <v>209</v>
      </c>
      <c r="AR155" s="312" t="s">
        <v>1638</v>
      </c>
    </row>
    <row r="156" spans="2:44" ht="12" customHeight="1">
      <c r="B156" s="312" t="s">
        <v>1639</v>
      </c>
      <c r="D156" s="413">
        <f t="shared" si="32"/>
        <v>106</v>
      </c>
      <c r="E156" s="378">
        <f t="shared" si="32"/>
        <v>919</v>
      </c>
      <c r="F156" s="375" t="s">
        <v>209</v>
      </c>
      <c r="G156" s="375" t="s">
        <v>209</v>
      </c>
      <c r="H156" s="375" t="s">
        <v>209</v>
      </c>
      <c r="I156" s="375" t="s">
        <v>209</v>
      </c>
      <c r="J156" s="376">
        <v>15</v>
      </c>
      <c r="K156" s="376">
        <v>141</v>
      </c>
      <c r="L156" s="376">
        <v>1</v>
      </c>
      <c r="M156" s="376">
        <v>7</v>
      </c>
      <c r="N156" s="375" t="s">
        <v>209</v>
      </c>
      <c r="O156" s="375" t="s">
        <v>209</v>
      </c>
      <c r="P156" s="375" t="s">
        <v>209</v>
      </c>
      <c r="Q156" s="375" t="s">
        <v>209</v>
      </c>
      <c r="R156" s="375" t="s">
        <v>209</v>
      </c>
      <c r="S156" s="408" t="s">
        <v>209</v>
      </c>
      <c r="T156" s="312" t="s">
        <v>1639</v>
      </c>
      <c r="U156" s="76">
        <v>4</v>
      </c>
      <c r="V156" s="76"/>
      <c r="W156" s="76"/>
      <c r="X156" s="312" t="s">
        <v>1639</v>
      </c>
      <c r="Y156" s="343"/>
      <c r="Z156" s="409">
        <v>30</v>
      </c>
      <c r="AA156" s="376">
        <v>158</v>
      </c>
      <c r="AB156" s="376">
        <v>1</v>
      </c>
      <c r="AC156" s="376">
        <v>8</v>
      </c>
      <c r="AD156" s="376">
        <v>14</v>
      </c>
      <c r="AE156" s="376">
        <v>24</v>
      </c>
      <c r="AF156" s="376">
        <v>16</v>
      </c>
      <c r="AG156" s="376">
        <v>73</v>
      </c>
      <c r="AH156" s="376">
        <v>6</v>
      </c>
      <c r="AI156" s="376">
        <v>47</v>
      </c>
      <c r="AJ156" s="376">
        <v>1</v>
      </c>
      <c r="AK156" s="376">
        <v>1</v>
      </c>
      <c r="AL156" s="376">
        <v>1</v>
      </c>
      <c r="AM156" s="376">
        <v>6</v>
      </c>
      <c r="AN156" s="376">
        <v>21</v>
      </c>
      <c r="AO156" s="376">
        <v>454</v>
      </c>
      <c r="AP156" s="375" t="s">
        <v>209</v>
      </c>
      <c r="AQ156" s="408" t="s">
        <v>209</v>
      </c>
      <c r="AR156" s="312" t="s">
        <v>1639</v>
      </c>
    </row>
    <row r="157" spans="2:44" ht="12" customHeight="1">
      <c r="B157" s="312" t="s">
        <v>1640</v>
      </c>
      <c r="D157" s="413">
        <f t="shared" si="32"/>
        <v>126</v>
      </c>
      <c r="E157" s="378">
        <f t="shared" si="32"/>
        <v>973</v>
      </c>
      <c r="F157" s="375" t="s">
        <v>209</v>
      </c>
      <c r="G157" s="375" t="s">
        <v>209</v>
      </c>
      <c r="H157" s="375" t="s">
        <v>209</v>
      </c>
      <c r="I157" s="375" t="s">
        <v>209</v>
      </c>
      <c r="J157" s="376">
        <v>18</v>
      </c>
      <c r="K157" s="376">
        <v>66</v>
      </c>
      <c r="L157" s="376">
        <v>1</v>
      </c>
      <c r="M157" s="376">
        <v>1</v>
      </c>
      <c r="N157" s="375" t="s">
        <v>209</v>
      </c>
      <c r="O157" s="375" t="s">
        <v>209</v>
      </c>
      <c r="P157" s="375" t="s">
        <v>209</v>
      </c>
      <c r="Q157" s="375" t="s">
        <v>209</v>
      </c>
      <c r="R157" s="375" t="s">
        <v>209</v>
      </c>
      <c r="S157" s="408" t="s">
        <v>209</v>
      </c>
      <c r="T157" s="312" t="s">
        <v>1640</v>
      </c>
      <c r="U157" s="76">
        <v>4</v>
      </c>
      <c r="V157" s="76"/>
      <c r="W157" s="76"/>
      <c r="X157" s="312" t="s">
        <v>1640</v>
      </c>
      <c r="Y157" s="343"/>
      <c r="Z157" s="409">
        <v>31</v>
      </c>
      <c r="AA157" s="376">
        <v>297</v>
      </c>
      <c r="AB157" s="376">
        <v>1</v>
      </c>
      <c r="AC157" s="376">
        <v>7</v>
      </c>
      <c r="AD157" s="376">
        <v>20</v>
      </c>
      <c r="AE157" s="376">
        <v>27</v>
      </c>
      <c r="AF157" s="376">
        <v>16</v>
      </c>
      <c r="AG157" s="376">
        <v>62</v>
      </c>
      <c r="AH157" s="376">
        <v>10</v>
      </c>
      <c r="AI157" s="376">
        <v>353</v>
      </c>
      <c r="AJ157" s="376">
        <v>4</v>
      </c>
      <c r="AK157" s="376">
        <v>4</v>
      </c>
      <c r="AL157" s="375" t="s">
        <v>209</v>
      </c>
      <c r="AM157" s="375" t="s">
        <v>209</v>
      </c>
      <c r="AN157" s="376">
        <v>25</v>
      </c>
      <c r="AO157" s="376">
        <v>156</v>
      </c>
      <c r="AP157" s="375" t="s">
        <v>209</v>
      </c>
      <c r="AQ157" s="408" t="s">
        <v>209</v>
      </c>
      <c r="AR157" s="312" t="s">
        <v>1640</v>
      </c>
    </row>
    <row r="158" spans="2:44" ht="6" customHeight="1">
      <c r="B158" s="312"/>
      <c r="D158" s="413" t="s">
        <v>1237</v>
      </c>
      <c r="E158" s="378" t="s">
        <v>1237</v>
      </c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412"/>
      <c r="T158" s="312"/>
      <c r="U158" s="76"/>
      <c r="V158" s="76"/>
      <c r="W158" s="76"/>
      <c r="X158" s="312"/>
      <c r="Y158" s="343"/>
      <c r="Z158" s="413"/>
      <c r="AA158" s="378"/>
      <c r="AB158" s="378"/>
      <c r="AC158" s="378"/>
      <c r="AD158" s="378"/>
      <c r="AE158" s="378"/>
      <c r="AF158" s="376"/>
      <c r="AG158" s="376"/>
      <c r="AH158" s="376"/>
      <c r="AI158" s="376"/>
      <c r="AJ158" s="376"/>
      <c r="AK158" s="376"/>
      <c r="AL158" s="375"/>
      <c r="AM158" s="375"/>
      <c r="AN158" s="376"/>
      <c r="AO158" s="376"/>
      <c r="AP158" s="375"/>
      <c r="AQ158" s="408"/>
      <c r="AR158" s="312"/>
    </row>
    <row r="159" spans="2:44" ht="12" customHeight="1">
      <c r="B159" s="312" t="s">
        <v>1641</v>
      </c>
      <c r="D159" s="413">
        <f aca="true" t="shared" si="33" ref="D159:E163">SUM(F159:F159,H159:H159,J159:J159,L159:L159,N159:N159,P159:P159,R159:R159,Z159:Z159,AB159:AB159,AD159:AD159,AF159:AF159,AH159,AJ159,AL159,AN159,AP159)</f>
        <v>43</v>
      </c>
      <c r="E159" s="378">
        <f t="shared" si="33"/>
        <v>176</v>
      </c>
      <c r="F159" s="375" t="s">
        <v>209</v>
      </c>
      <c r="G159" s="375" t="s">
        <v>209</v>
      </c>
      <c r="H159" s="375" t="s">
        <v>209</v>
      </c>
      <c r="I159" s="375" t="s">
        <v>209</v>
      </c>
      <c r="J159" s="376">
        <v>11</v>
      </c>
      <c r="K159" s="376">
        <v>78</v>
      </c>
      <c r="L159" s="376">
        <v>1</v>
      </c>
      <c r="M159" s="376">
        <v>2</v>
      </c>
      <c r="N159" s="375" t="s">
        <v>209</v>
      </c>
      <c r="O159" s="375" t="s">
        <v>209</v>
      </c>
      <c r="P159" s="375" t="s">
        <v>209</v>
      </c>
      <c r="Q159" s="375" t="s">
        <v>209</v>
      </c>
      <c r="R159" s="376">
        <v>1</v>
      </c>
      <c r="S159" s="410">
        <v>2</v>
      </c>
      <c r="T159" s="312" t="s">
        <v>1641</v>
      </c>
      <c r="U159" s="76">
        <v>4</v>
      </c>
      <c r="V159" s="76"/>
      <c r="W159" s="76"/>
      <c r="X159" s="312" t="s">
        <v>1641</v>
      </c>
      <c r="Y159" s="343"/>
      <c r="Z159" s="409">
        <v>11</v>
      </c>
      <c r="AA159" s="376">
        <v>47</v>
      </c>
      <c r="AB159" s="376">
        <v>1</v>
      </c>
      <c r="AC159" s="376">
        <v>4</v>
      </c>
      <c r="AD159" s="376">
        <v>4</v>
      </c>
      <c r="AE159" s="376">
        <v>8</v>
      </c>
      <c r="AF159" s="375" t="s">
        <v>209</v>
      </c>
      <c r="AG159" s="375" t="s">
        <v>209</v>
      </c>
      <c r="AH159" s="376">
        <v>2</v>
      </c>
      <c r="AI159" s="376">
        <v>12</v>
      </c>
      <c r="AJ159" s="376">
        <v>3</v>
      </c>
      <c r="AK159" s="376">
        <v>3</v>
      </c>
      <c r="AL159" s="375" t="s">
        <v>209</v>
      </c>
      <c r="AM159" s="375" t="s">
        <v>209</v>
      </c>
      <c r="AN159" s="376">
        <v>9</v>
      </c>
      <c r="AO159" s="376">
        <v>20</v>
      </c>
      <c r="AP159" s="375" t="s">
        <v>209</v>
      </c>
      <c r="AQ159" s="408" t="s">
        <v>209</v>
      </c>
      <c r="AR159" s="312" t="s">
        <v>1641</v>
      </c>
    </row>
    <row r="160" spans="2:44" ht="12" customHeight="1">
      <c r="B160" s="312" t="s">
        <v>1642</v>
      </c>
      <c r="D160" s="413">
        <f t="shared" si="33"/>
        <v>44</v>
      </c>
      <c r="E160" s="378">
        <f t="shared" si="33"/>
        <v>595</v>
      </c>
      <c r="F160" s="376">
        <v>1</v>
      </c>
      <c r="G160" s="376">
        <v>6</v>
      </c>
      <c r="H160" s="375" t="s">
        <v>209</v>
      </c>
      <c r="I160" s="375" t="s">
        <v>209</v>
      </c>
      <c r="J160" s="376">
        <v>6</v>
      </c>
      <c r="K160" s="376">
        <v>27</v>
      </c>
      <c r="L160" s="375" t="s">
        <v>209</v>
      </c>
      <c r="M160" s="375" t="s">
        <v>209</v>
      </c>
      <c r="N160" s="375" t="s">
        <v>209</v>
      </c>
      <c r="O160" s="375" t="s">
        <v>209</v>
      </c>
      <c r="P160" s="375" t="s">
        <v>209</v>
      </c>
      <c r="Q160" s="375" t="s">
        <v>209</v>
      </c>
      <c r="R160" s="376">
        <v>1</v>
      </c>
      <c r="S160" s="410">
        <v>1</v>
      </c>
      <c r="T160" s="312" t="s">
        <v>1642</v>
      </c>
      <c r="U160" s="76">
        <v>4</v>
      </c>
      <c r="V160" s="76"/>
      <c r="W160" s="76"/>
      <c r="X160" s="312" t="s">
        <v>1642</v>
      </c>
      <c r="Y160" s="343"/>
      <c r="Z160" s="409">
        <v>9</v>
      </c>
      <c r="AA160" s="376">
        <v>233</v>
      </c>
      <c r="AB160" s="376">
        <v>1</v>
      </c>
      <c r="AC160" s="376">
        <v>1</v>
      </c>
      <c r="AD160" s="376">
        <v>2</v>
      </c>
      <c r="AE160" s="376">
        <v>2</v>
      </c>
      <c r="AF160" s="376">
        <v>6</v>
      </c>
      <c r="AG160" s="376">
        <v>11</v>
      </c>
      <c r="AH160" s="376">
        <v>3</v>
      </c>
      <c r="AI160" s="376">
        <v>15</v>
      </c>
      <c r="AJ160" s="376">
        <v>7</v>
      </c>
      <c r="AK160" s="376">
        <v>177</v>
      </c>
      <c r="AL160" s="375" t="s">
        <v>209</v>
      </c>
      <c r="AM160" s="375" t="s">
        <v>209</v>
      </c>
      <c r="AN160" s="376">
        <v>7</v>
      </c>
      <c r="AO160" s="376">
        <v>116</v>
      </c>
      <c r="AP160" s="376">
        <v>1</v>
      </c>
      <c r="AQ160" s="410">
        <v>6</v>
      </c>
      <c r="AR160" s="312" t="s">
        <v>1642</v>
      </c>
    </row>
    <row r="161" spans="2:44" ht="12" customHeight="1">
      <c r="B161" s="312" t="s">
        <v>0</v>
      </c>
      <c r="D161" s="413">
        <f t="shared" si="33"/>
        <v>53</v>
      </c>
      <c r="E161" s="378">
        <f t="shared" si="33"/>
        <v>219</v>
      </c>
      <c r="F161" s="375" t="s">
        <v>209</v>
      </c>
      <c r="G161" s="375" t="s">
        <v>209</v>
      </c>
      <c r="H161" s="375" t="s">
        <v>209</v>
      </c>
      <c r="I161" s="375" t="s">
        <v>209</v>
      </c>
      <c r="J161" s="376">
        <v>10</v>
      </c>
      <c r="K161" s="376">
        <v>59</v>
      </c>
      <c r="L161" s="375" t="s">
        <v>209</v>
      </c>
      <c r="M161" s="375" t="s">
        <v>209</v>
      </c>
      <c r="N161" s="375" t="s">
        <v>209</v>
      </c>
      <c r="O161" s="375" t="s">
        <v>209</v>
      </c>
      <c r="P161" s="375" t="s">
        <v>209</v>
      </c>
      <c r="Q161" s="375" t="s">
        <v>209</v>
      </c>
      <c r="R161" s="376">
        <v>2</v>
      </c>
      <c r="S161" s="410">
        <v>12</v>
      </c>
      <c r="T161" s="312" t="s">
        <v>0</v>
      </c>
      <c r="U161" s="76">
        <v>4</v>
      </c>
      <c r="V161" s="76"/>
      <c r="W161" s="76"/>
      <c r="X161" s="312" t="s">
        <v>0</v>
      </c>
      <c r="Y161" s="343"/>
      <c r="Z161" s="409">
        <v>7</v>
      </c>
      <c r="AA161" s="376">
        <v>17</v>
      </c>
      <c r="AB161" s="376">
        <v>2</v>
      </c>
      <c r="AC161" s="376">
        <v>5</v>
      </c>
      <c r="AD161" s="376">
        <v>10</v>
      </c>
      <c r="AE161" s="376">
        <v>12</v>
      </c>
      <c r="AF161" s="376">
        <v>4</v>
      </c>
      <c r="AG161" s="376">
        <v>11</v>
      </c>
      <c r="AH161" s="376">
        <v>3</v>
      </c>
      <c r="AI161" s="376">
        <v>23</v>
      </c>
      <c r="AJ161" s="376">
        <v>4</v>
      </c>
      <c r="AK161" s="376">
        <v>30</v>
      </c>
      <c r="AL161" s="375" t="s">
        <v>209</v>
      </c>
      <c r="AM161" s="375" t="s">
        <v>209</v>
      </c>
      <c r="AN161" s="376">
        <v>11</v>
      </c>
      <c r="AO161" s="376">
        <v>50</v>
      </c>
      <c r="AP161" s="375" t="s">
        <v>209</v>
      </c>
      <c r="AQ161" s="408" t="s">
        <v>209</v>
      </c>
      <c r="AR161" s="312" t="s">
        <v>0</v>
      </c>
    </row>
    <row r="162" spans="2:44" ht="12" customHeight="1">
      <c r="B162" s="312" t="s">
        <v>1</v>
      </c>
      <c r="D162" s="413">
        <f t="shared" si="33"/>
        <v>137</v>
      </c>
      <c r="E162" s="378">
        <f t="shared" si="33"/>
        <v>1101</v>
      </c>
      <c r="F162" s="375" t="s">
        <v>209</v>
      </c>
      <c r="G162" s="375" t="s">
        <v>209</v>
      </c>
      <c r="H162" s="375" t="s">
        <v>209</v>
      </c>
      <c r="I162" s="375" t="s">
        <v>209</v>
      </c>
      <c r="J162" s="376">
        <v>17</v>
      </c>
      <c r="K162" s="376">
        <v>174</v>
      </c>
      <c r="L162" s="376">
        <v>1</v>
      </c>
      <c r="M162" s="376">
        <v>2</v>
      </c>
      <c r="N162" s="375" t="s">
        <v>209</v>
      </c>
      <c r="O162" s="375" t="s">
        <v>209</v>
      </c>
      <c r="P162" s="376">
        <v>2</v>
      </c>
      <c r="Q162" s="376">
        <v>8</v>
      </c>
      <c r="R162" s="376">
        <v>3</v>
      </c>
      <c r="S162" s="410">
        <v>32</v>
      </c>
      <c r="T162" s="312" t="s">
        <v>1</v>
      </c>
      <c r="U162" s="76">
        <v>4</v>
      </c>
      <c r="V162" s="76"/>
      <c r="W162" s="76"/>
      <c r="X162" s="312" t="s">
        <v>1</v>
      </c>
      <c r="Y162" s="343"/>
      <c r="Z162" s="409">
        <v>24</v>
      </c>
      <c r="AA162" s="376">
        <v>136</v>
      </c>
      <c r="AB162" s="376">
        <v>1</v>
      </c>
      <c r="AC162" s="376">
        <v>1</v>
      </c>
      <c r="AD162" s="376">
        <v>15</v>
      </c>
      <c r="AE162" s="376">
        <v>24</v>
      </c>
      <c r="AF162" s="376">
        <v>19</v>
      </c>
      <c r="AG162" s="376">
        <v>106</v>
      </c>
      <c r="AH162" s="376">
        <v>9</v>
      </c>
      <c r="AI162" s="376">
        <v>86</v>
      </c>
      <c r="AJ162" s="376">
        <v>11</v>
      </c>
      <c r="AK162" s="376">
        <v>58</v>
      </c>
      <c r="AL162" s="375" t="s">
        <v>209</v>
      </c>
      <c r="AM162" s="375" t="s">
        <v>209</v>
      </c>
      <c r="AN162" s="376">
        <v>35</v>
      </c>
      <c r="AO162" s="376">
        <v>474</v>
      </c>
      <c r="AP162" s="375" t="s">
        <v>209</v>
      </c>
      <c r="AQ162" s="408" t="s">
        <v>209</v>
      </c>
      <c r="AR162" s="312" t="s">
        <v>1</v>
      </c>
    </row>
    <row r="163" spans="2:44" ht="12" customHeight="1">
      <c r="B163" s="312" t="s">
        <v>2</v>
      </c>
      <c r="D163" s="413">
        <f t="shared" si="33"/>
        <v>182</v>
      </c>
      <c r="E163" s="378">
        <f t="shared" si="33"/>
        <v>1145</v>
      </c>
      <c r="F163" s="376">
        <v>1</v>
      </c>
      <c r="G163" s="376">
        <v>17</v>
      </c>
      <c r="H163" s="375" t="s">
        <v>209</v>
      </c>
      <c r="I163" s="375" t="s">
        <v>209</v>
      </c>
      <c r="J163" s="376">
        <v>14</v>
      </c>
      <c r="K163" s="376">
        <v>81</v>
      </c>
      <c r="L163" s="376">
        <v>2</v>
      </c>
      <c r="M163" s="376">
        <v>5</v>
      </c>
      <c r="N163" s="375" t="s">
        <v>209</v>
      </c>
      <c r="O163" s="375" t="s">
        <v>209</v>
      </c>
      <c r="P163" s="376">
        <v>1</v>
      </c>
      <c r="Q163" s="376">
        <v>14</v>
      </c>
      <c r="R163" s="376">
        <v>1</v>
      </c>
      <c r="S163" s="410">
        <v>2</v>
      </c>
      <c r="T163" s="312" t="s">
        <v>2</v>
      </c>
      <c r="U163" s="76">
        <v>4</v>
      </c>
      <c r="V163" s="76"/>
      <c r="W163" s="76"/>
      <c r="X163" s="312" t="s">
        <v>2</v>
      </c>
      <c r="Y163" s="343"/>
      <c r="Z163" s="409">
        <v>65</v>
      </c>
      <c r="AA163" s="376">
        <v>429</v>
      </c>
      <c r="AB163" s="376">
        <v>3</v>
      </c>
      <c r="AC163" s="376">
        <v>22</v>
      </c>
      <c r="AD163" s="376">
        <v>8</v>
      </c>
      <c r="AE163" s="376">
        <v>12</v>
      </c>
      <c r="AF163" s="376">
        <v>16</v>
      </c>
      <c r="AG163" s="376">
        <v>110</v>
      </c>
      <c r="AH163" s="376">
        <v>21</v>
      </c>
      <c r="AI163" s="376">
        <v>222</v>
      </c>
      <c r="AJ163" s="376">
        <v>13</v>
      </c>
      <c r="AK163" s="376">
        <v>76</v>
      </c>
      <c r="AL163" s="376">
        <v>1</v>
      </c>
      <c r="AM163" s="376">
        <v>11</v>
      </c>
      <c r="AN163" s="376">
        <v>36</v>
      </c>
      <c r="AO163" s="376">
        <v>144</v>
      </c>
      <c r="AP163" s="375" t="s">
        <v>209</v>
      </c>
      <c r="AQ163" s="408" t="s">
        <v>209</v>
      </c>
      <c r="AR163" s="312" t="s">
        <v>2</v>
      </c>
    </row>
    <row r="164" spans="2:44" ht="6" customHeight="1">
      <c r="B164" s="312"/>
      <c r="D164" s="413" t="s">
        <v>1237</v>
      </c>
      <c r="E164" s="378" t="s">
        <v>1237</v>
      </c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8"/>
      <c r="S164" s="412"/>
      <c r="T164" s="312"/>
      <c r="U164" s="76"/>
      <c r="V164" s="76"/>
      <c r="W164" s="76"/>
      <c r="X164" s="312"/>
      <c r="Y164" s="343"/>
      <c r="Z164" s="413"/>
      <c r="AA164" s="378"/>
      <c r="AB164" s="378"/>
      <c r="AC164" s="378"/>
      <c r="AD164" s="378"/>
      <c r="AE164" s="378"/>
      <c r="AF164" s="376"/>
      <c r="AG164" s="376"/>
      <c r="AH164" s="376"/>
      <c r="AI164" s="376"/>
      <c r="AJ164" s="376"/>
      <c r="AK164" s="376"/>
      <c r="AL164" s="376"/>
      <c r="AM164" s="376"/>
      <c r="AN164" s="376"/>
      <c r="AO164" s="376"/>
      <c r="AP164" s="375"/>
      <c r="AQ164" s="408"/>
      <c r="AR164" s="312"/>
    </row>
    <row r="165" spans="2:44" ht="12" customHeight="1">
      <c r="B165" s="312" t="s">
        <v>3</v>
      </c>
      <c r="D165" s="413">
        <f aca="true" t="shared" si="34" ref="D165:E169">SUM(F165:F165,H165:H165,J165:J165,L165:L165,N165:N165,P165:P165,R165:R165,Z165:Z165,AB165:AB165,AD165:AD165,AF165:AF165,AH165,AJ165,AL165,AN165,AP165)</f>
        <v>38</v>
      </c>
      <c r="E165" s="378">
        <f t="shared" si="34"/>
        <v>305</v>
      </c>
      <c r="F165" s="375" t="s">
        <v>209</v>
      </c>
      <c r="G165" s="375" t="s">
        <v>209</v>
      </c>
      <c r="H165" s="375" t="s">
        <v>209</v>
      </c>
      <c r="I165" s="375" t="s">
        <v>209</v>
      </c>
      <c r="J165" s="376">
        <v>2</v>
      </c>
      <c r="K165" s="376">
        <v>16</v>
      </c>
      <c r="L165" s="375" t="s">
        <v>209</v>
      </c>
      <c r="M165" s="375" t="s">
        <v>209</v>
      </c>
      <c r="N165" s="375" t="s">
        <v>209</v>
      </c>
      <c r="O165" s="375" t="s">
        <v>209</v>
      </c>
      <c r="P165" s="375" t="s">
        <v>209</v>
      </c>
      <c r="Q165" s="375" t="s">
        <v>209</v>
      </c>
      <c r="R165" s="375" t="s">
        <v>209</v>
      </c>
      <c r="S165" s="408" t="s">
        <v>209</v>
      </c>
      <c r="T165" s="312" t="s">
        <v>3</v>
      </c>
      <c r="U165" s="76">
        <v>4</v>
      </c>
      <c r="V165" s="76"/>
      <c r="W165" s="76"/>
      <c r="X165" s="312" t="s">
        <v>3</v>
      </c>
      <c r="Y165" s="343"/>
      <c r="Z165" s="409">
        <v>11</v>
      </c>
      <c r="AA165" s="376">
        <v>83</v>
      </c>
      <c r="AB165" s="376">
        <v>3</v>
      </c>
      <c r="AC165" s="376">
        <v>10</v>
      </c>
      <c r="AD165" s="376">
        <v>1</v>
      </c>
      <c r="AE165" s="376">
        <v>3</v>
      </c>
      <c r="AF165" s="376">
        <v>4</v>
      </c>
      <c r="AG165" s="376">
        <v>30</v>
      </c>
      <c r="AH165" s="376">
        <v>4</v>
      </c>
      <c r="AI165" s="376">
        <v>22</v>
      </c>
      <c r="AJ165" s="376">
        <v>4</v>
      </c>
      <c r="AK165" s="376">
        <v>110</v>
      </c>
      <c r="AL165" s="376">
        <v>1</v>
      </c>
      <c r="AM165" s="376">
        <v>4</v>
      </c>
      <c r="AN165" s="376">
        <v>8</v>
      </c>
      <c r="AO165" s="376">
        <v>27</v>
      </c>
      <c r="AP165" s="375" t="s">
        <v>209</v>
      </c>
      <c r="AQ165" s="408" t="s">
        <v>209</v>
      </c>
      <c r="AR165" s="312" t="s">
        <v>3</v>
      </c>
    </row>
    <row r="166" spans="2:44" ht="12" customHeight="1">
      <c r="B166" s="312" t="s">
        <v>4</v>
      </c>
      <c r="D166" s="413">
        <f t="shared" si="34"/>
        <v>82</v>
      </c>
      <c r="E166" s="378">
        <f t="shared" si="34"/>
        <v>462</v>
      </c>
      <c r="F166" s="375" t="s">
        <v>209</v>
      </c>
      <c r="G166" s="375" t="s">
        <v>209</v>
      </c>
      <c r="H166" s="375" t="s">
        <v>209</v>
      </c>
      <c r="I166" s="375" t="s">
        <v>209</v>
      </c>
      <c r="J166" s="376">
        <v>13</v>
      </c>
      <c r="K166" s="376">
        <v>61</v>
      </c>
      <c r="L166" s="376">
        <v>3</v>
      </c>
      <c r="M166" s="376">
        <v>11</v>
      </c>
      <c r="N166" s="375" t="s">
        <v>209</v>
      </c>
      <c r="O166" s="375" t="s">
        <v>209</v>
      </c>
      <c r="P166" s="375" t="s">
        <v>209</v>
      </c>
      <c r="Q166" s="375" t="s">
        <v>209</v>
      </c>
      <c r="R166" s="375" t="s">
        <v>209</v>
      </c>
      <c r="S166" s="408" t="s">
        <v>209</v>
      </c>
      <c r="T166" s="312" t="s">
        <v>4</v>
      </c>
      <c r="U166" s="76">
        <v>4</v>
      </c>
      <c r="V166" s="76"/>
      <c r="W166" s="76"/>
      <c r="X166" s="312" t="s">
        <v>4</v>
      </c>
      <c r="Y166" s="343"/>
      <c r="Z166" s="409">
        <v>24</v>
      </c>
      <c r="AA166" s="376">
        <v>194</v>
      </c>
      <c r="AB166" s="376">
        <v>3</v>
      </c>
      <c r="AC166" s="376">
        <v>13</v>
      </c>
      <c r="AD166" s="376">
        <v>8</v>
      </c>
      <c r="AE166" s="376">
        <v>15</v>
      </c>
      <c r="AF166" s="376">
        <v>11</v>
      </c>
      <c r="AG166" s="376">
        <v>44</v>
      </c>
      <c r="AH166" s="376">
        <v>3</v>
      </c>
      <c r="AI166" s="376">
        <v>16</v>
      </c>
      <c r="AJ166" s="376">
        <v>2</v>
      </c>
      <c r="AK166" s="376">
        <v>17</v>
      </c>
      <c r="AL166" s="375" t="s">
        <v>209</v>
      </c>
      <c r="AM166" s="375" t="s">
        <v>209</v>
      </c>
      <c r="AN166" s="376">
        <v>15</v>
      </c>
      <c r="AO166" s="376">
        <v>91</v>
      </c>
      <c r="AP166" s="375" t="s">
        <v>209</v>
      </c>
      <c r="AQ166" s="408" t="s">
        <v>209</v>
      </c>
      <c r="AR166" s="312" t="s">
        <v>4</v>
      </c>
    </row>
    <row r="167" spans="2:44" ht="12" customHeight="1">
      <c r="B167" s="312" t="s">
        <v>5</v>
      </c>
      <c r="D167" s="413">
        <f t="shared" si="34"/>
        <v>131</v>
      </c>
      <c r="E167" s="378">
        <f t="shared" si="34"/>
        <v>691</v>
      </c>
      <c r="F167" s="375" t="s">
        <v>209</v>
      </c>
      <c r="G167" s="375" t="s">
        <v>209</v>
      </c>
      <c r="H167" s="375" t="s">
        <v>209</v>
      </c>
      <c r="I167" s="375" t="s">
        <v>209</v>
      </c>
      <c r="J167" s="376">
        <v>24</v>
      </c>
      <c r="K167" s="376">
        <v>189</v>
      </c>
      <c r="L167" s="375" t="s">
        <v>209</v>
      </c>
      <c r="M167" s="375" t="s">
        <v>209</v>
      </c>
      <c r="N167" s="375" t="s">
        <v>209</v>
      </c>
      <c r="O167" s="375" t="s">
        <v>209</v>
      </c>
      <c r="P167" s="375" t="s">
        <v>209</v>
      </c>
      <c r="Q167" s="375" t="s">
        <v>209</v>
      </c>
      <c r="R167" s="375" t="s">
        <v>209</v>
      </c>
      <c r="S167" s="408" t="s">
        <v>209</v>
      </c>
      <c r="T167" s="312" t="s">
        <v>5</v>
      </c>
      <c r="U167" s="76">
        <v>4</v>
      </c>
      <c r="V167" s="76"/>
      <c r="W167" s="76"/>
      <c r="X167" s="312" t="s">
        <v>5</v>
      </c>
      <c r="Y167" s="343"/>
      <c r="Z167" s="409">
        <v>24</v>
      </c>
      <c r="AA167" s="376">
        <v>91</v>
      </c>
      <c r="AB167" s="375" t="s">
        <v>209</v>
      </c>
      <c r="AC167" s="375" t="s">
        <v>209</v>
      </c>
      <c r="AD167" s="376">
        <v>19</v>
      </c>
      <c r="AE167" s="376">
        <v>34</v>
      </c>
      <c r="AF167" s="376">
        <v>15</v>
      </c>
      <c r="AG167" s="376">
        <v>75</v>
      </c>
      <c r="AH167" s="376">
        <v>13</v>
      </c>
      <c r="AI167" s="376">
        <v>80</v>
      </c>
      <c r="AJ167" s="376">
        <v>6</v>
      </c>
      <c r="AK167" s="376">
        <v>75</v>
      </c>
      <c r="AL167" s="376">
        <v>1</v>
      </c>
      <c r="AM167" s="376">
        <v>6</v>
      </c>
      <c r="AN167" s="376">
        <v>29</v>
      </c>
      <c r="AO167" s="376">
        <v>141</v>
      </c>
      <c r="AP167" s="375" t="s">
        <v>209</v>
      </c>
      <c r="AQ167" s="408" t="s">
        <v>209</v>
      </c>
      <c r="AR167" s="312" t="s">
        <v>5</v>
      </c>
    </row>
    <row r="168" spans="2:44" ht="12" customHeight="1">
      <c r="B168" s="312" t="s">
        <v>6</v>
      </c>
      <c r="D168" s="413">
        <f t="shared" si="34"/>
        <v>119</v>
      </c>
      <c r="E168" s="378">
        <f t="shared" si="34"/>
        <v>807</v>
      </c>
      <c r="F168" s="375" t="s">
        <v>209</v>
      </c>
      <c r="G168" s="375" t="s">
        <v>209</v>
      </c>
      <c r="H168" s="375" t="s">
        <v>209</v>
      </c>
      <c r="I168" s="375" t="s">
        <v>209</v>
      </c>
      <c r="J168" s="376">
        <v>16</v>
      </c>
      <c r="K168" s="376">
        <v>99</v>
      </c>
      <c r="L168" s="376">
        <v>3</v>
      </c>
      <c r="M168" s="376">
        <v>14</v>
      </c>
      <c r="N168" s="375" t="s">
        <v>209</v>
      </c>
      <c r="O168" s="375" t="s">
        <v>209</v>
      </c>
      <c r="P168" s="376">
        <v>2</v>
      </c>
      <c r="Q168" s="376">
        <v>23</v>
      </c>
      <c r="R168" s="375" t="s">
        <v>209</v>
      </c>
      <c r="S168" s="408" t="s">
        <v>209</v>
      </c>
      <c r="T168" s="312" t="s">
        <v>6</v>
      </c>
      <c r="U168" s="76">
        <v>4</v>
      </c>
      <c r="V168" s="76"/>
      <c r="W168" s="76"/>
      <c r="X168" s="312" t="s">
        <v>6</v>
      </c>
      <c r="Y168" s="343"/>
      <c r="Z168" s="409">
        <v>30</v>
      </c>
      <c r="AA168" s="376">
        <v>282</v>
      </c>
      <c r="AB168" s="376">
        <v>1</v>
      </c>
      <c r="AC168" s="376">
        <v>1</v>
      </c>
      <c r="AD168" s="376">
        <v>18</v>
      </c>
      <c r="AE168" s="376">
        <v>31</v>
      </c>
      <c r="AF168" s="376">
        <v>12</v>
      </c>
      <c r="AG168" s="376">
        <v>103</v>
      </c>
      <c r="AH168" s="376">
        <v>9</v>
      </c>
      <c r="AI168" s="376">
        <v>57</v>
      </c>
      <c r="AJ168" s="376">
        <v>4</v>
      </c>
      <c r="AK168" s="376">
        <v>81</v>
      </c>
      <c r="AL168" s="376">
        <v>1</v>
      </c>
      <c r="AM168" s="376">
        <v>4</v>
      </c>
      <c r="AN168" s="376">
        <v>22</v>
      </c>
      <c r="AO168" s="376">
        <v>100</v>
      </c>
      <c r="AP168" s="376">
        <v>1</v>
      </c>
      <c r="AQ168" s="410">
        <v>12</v>
      </c>
      <c r="AR168" s="312" t="s">
        <v>6</v>
      </c>
    </row>
    <row r="169" spans="2:44" ht="12" customHeight="1">
      <c r="B169" s="312" t="s">
        <v>7</v>
      </c>
      <c r="D169" s="413">
        <f t="shared" si="34"/>
        <v>72</v>
      </c>
      <c r="E169" s="378">
        <f t="shared" si="34"/>
        <v>493</v>
      </c>
      <c r="F169" s="375" t="s">
        <v>209</v>
      </c>
      <c r="G169" s="375" t="s">
        <v>209</v>
      </c>
      <c r="H169" s="375" t="s">
        <v>209</v>
      </c>
      <c r="I169" s="375" t="s">
        <v>209</v>
      </c>
      <c r="J169" s="376">
        <v>27</v>
      </c>
      <c r="K169" s="376">
        <v>223</v>
      </c>
      <c r="L169" s="376">
        <v>9</v>
      </c>
      <c r="M169" s="376">
        <v>89</v>
      </c>
      <c r="N169" s="375" t="s">
        <v>209</v>
      </c>
      <c r="O169" s="375" t="s">
        <v>209</v>
      </c>
      <c r="P169" s="375" t="s">
        <v>209</v>
      </c>
      <c r="Q169" s="375" t="s">
        <v>209</v>
      </c>
      <c r="R169" s="376">
        <v>1</v>
      </c>
      <c r="S169" s="410">
        <v>1</v>
      </c>
      <c r="T169" s="312" t="s">
        <v>7</v>
      </c>
      <c r="U169" s="76">
        <v>4</v>
      </c>
      <c r="V169" s="76"/>
      <c r="W169" s="76"/>
      <c r="X169" s="312" t="s">
        <v>7</v>
      </c>
      <c r="Y169" s="343"/>
      <c r="Z169" s="409">
        <v>9</v>
      </c>
      <c r="AA169" s="376">
        <v>28</v>
      </c>
      <c r="AB169" s="375" t="s">
        <v>209</v>
      </c>
      <c r="AC169" s="375" t="s">
        <v>209</v>
      </c>
      <c r="AD169" s="375" t="s">
        <v>209</v>
      </c>
      <c r="AE169" s="375" t="s">
        <v>209</v>
      </c>
      <c r="AF169" s="376">
        <v>7</v>
      </c>
      <c r="AG169" s="376">
        <v>31</v>
      </c>
      <c r="AH169" s="376">
        <v>2</v>
      </c>
      <c r="AI169" s="376">
        <v>65</v>
      </c>
      <c r="AJ169" s="375" t="s">
        <v>209</v>
      </c>
      <c r="AK169" s="375" t="s">
        <v>209</v>
      </c>
      <c r="AL169" s="375" t="s">
        <v>209</v>
      </c>
      <c r="AM169" s="375" t="s">
        <v>209</v>
      </c>
      <c r="AN169" s="376">
        <v>17</v>
      </c>
      <c r="AO169" s="376">
        <v>56</v>
      </c>
      <c r="AP169" s="375" t="s">
        <v>209</v>
      </c>
      <c r="AQ169" s="408" t="s">
        <v>209</v>
      </c>
      <c r="AR169" s="312" t="s">
        <v>7</v>
      </c>
    </row>
    <row r="170" spans="2:44" ht="6" customHeight="1">
      <c r="B170" s="312"/>
      <c r="D170" s="413" t="s">
        <v>1237</v>
      </c>
      <c r="E170" s="378" t="s">
        <v>1237</v>
      </c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412"/>
      <c r="T170" s="312"/>
      <c r="U170" s="76"/>
      <c r="V170" s="76"/>
      <c r="W170" s="76"/>
      <c r="X170" s="312"/>
      <c r="Y170" s="343"/>
      <c r="Z170" s="413"/>
      <c r="AA170" s="378"/>
      <c r="AB170" s="378"/>
      <c r="AC170" s="378"/>
      <c r="AD170" s="378"/>
      <c r="AE170" s="378"/>
      <c r="AF170" s="376"/>
      <c r="AG170" s="376"/>
      <c r="AH170" s="376"/>
      <c r="AI170" s="376"/>
      <c r="AJ170" s="375"/>
      <c r="AK170" s="375"/>
      <c r="AL170" s="375"/>
      <c r="AM170" s="375"/>
      <c r="AN170" s="376"/>
      <c r="AO170" s="376"/>
      <c r="AP170" s="375"/>
      <c r="AQ170" s="408"/>
      <c r="AR170" s="312"/>
    </row>
    <row r="171" spans="2:44" ht="12" customHeight="1">
      <c r="B171" s="312" t="s">
        <v>8</v>
      </c>
      <c r="D171" s="413">
        <f aca="true" t="shared" si="35" ref="D171:E175">SUM(F171:F171,H171:H171,J171:J171,L171:L171,N171:N171,P171:P171,R171:R171,Z171:Z171,AB171:AB171,AD171:AD171,AF171:AF171,AH171,AJ171,AL171,AN171,AP171)</f>
        <v>8</v>
      </c>
      <c r="E171" s="378">
        <f t="shared" si="35"/>
        <v>51</v>
      </c>
      <c r="F171" s="375" t="s">
        <v>209</v>
      </c>
      <c r="G171" s="375" t="s">
        <v>209</v>
      </c>
      <c r="H171" s="375" t="s">
        <v>209</v>
      </c>
      <c r="I171" s="375" t="s">
        <v>209</v>
      </c>
      <c r="J171" s="376">
        <v>3</v>
      </c>
      <c r="K171" s="376">
        <v>15</v>
      </c>
      <c r="L171" s="375" t="s">
        <v>209</v>
      </c>
      <c r="M171" s="375" t="s">
        <v>209</v>
      </c>
      <c r="N171" s="375" t="s">
        <v>209</v>
      </c>
      <c r="O171" s="375" t="s">
        <v>209</v>
      </c>
      <c r="P171" s="375" t="s">
        <v>209</v>
      </c>
      <c r="Q171" s="375" t="s">
        <v>209</v>
      </c>
      <c r="R171" s="375" t="s">
        <v>209</v>
      </c>
      <c r="S171" s="408" t="s">
        <v>209</v>
      </c>
      <c r="T171" s="312" t="s">
        <v>8</v>
      </c>
      <c r="U171" s="76">
        <v>4</v>
      </c>
      <c r="V171" s="76"/>
      <c r="W171" s="76"/>
      <c r="X171" s="312" t="s">
        <v>8</v>
      </c>
      <c r="Y171" s="343"/>
      <c r="Z171" s="409">
        <v>1</v>
      </c>
      <c r="AA171" s="376">
        <v>2</v>
      </c>
      <c r="AB171" s="375" t="s">
        <v>209</v>
      </c>
      <c r="AC171" s="375" t="s">
        <v>209</v>
      </c>
      <c r="AD171" s="375" t="s">
        <v>209</v>
      </c>
      <c r="AE171" s="375" t="s">
        <v>209</v>
      </c>
      <c r="AF171" s="375" t="s">
        <v>209</v>
      </c>
      <c r="AG171" s="375" t="s">
        <v>209</v>
      </c>
      <c r="AH171" s="375" t="s">
        <v>209</v>
      </c>
      <c r="AI171" s="375" t="s">
        <v>209</v>
      </c>
      <c r="AJ171" s="376">
        <v>1</v>
      </c>
      <c r="AK171" s="376">
        <v>1</v>
      </c>
      <c r="AL171" s="375" t="s">
        <v>209</v>
      </c>
      <c r="AM171" s="375" t="s">
        <v>209</v>
      </c>
      <c r="AN171" s="376">
        <v>3</v>
      </c>
      <c r="AO171" s="376">
        <v>33</v>
      </c>
      <c r="AP171" s="375" t="s">
        <v>209</v>
      </c>
      <c r="AQ171" s="408" t="s">
        <v>209</v>
      </c>
      <c r="AR171" s="312" t="s">
        <v>8</v>
      </c>
    </row>
    <row r="172" spans="2:44" ht="12" customHeight="1">
      <c r="B172" s="312" t="s">
        <v>9</v>
      </c>
      <c r="D172" s="413">
        <f t="shared" si="35"/>
        <v>9</v>
      </c>
      <c r="E172" s="378">
        <f t="shared" si="35"/>
        <v>26</v>
      </c>
      <c r="F172" s="375" t="s">
        <v>209</v>
      </c>
      <c r="G172" s="375" t="s">
        <v>209</v>
      </c>
      <c r="H172" s="375" t="s">
        <v>209</v>
      </c>
      <c r="I172" s="375" t="s">
        <v>209</v>
      </c>
      <c r="J172" s="376">
        <v>2</v>
      </c>
      <c r="K172" s="376">
        <v>7</v>
      </c>
      <c r="L172" s="375" t="s">
        <v>209</v>
      </c>
      <c r="M172" s="375" t="s">
        <v>209</v>
      </c>
      <c r="N172" s="375" t="s">
        <v>209</v>
      </c>
      <c r="O172" s="375" t="s">
        <v>209</v>
      </c>
      <c r="P172" s="375" t="s">
        <v>209</v>
      </c>
      <c r="Q172" s="375" t="s">
        <v>209</v>
      </c>
      <c r="R172" s="376">
        <v>1</v>
      </c>
      <c r="S172" s="410">
        <v>1</v>
      </c>
      <c r="T172" s="312" t="s">
        <v>9</v>
      </c>
      <c r="U172" s="76">
        <v>4</v>
      </c>
      <c r="V172" s="76"/>
      <c r="W172" s="76"/>
      <c r="X172" s="312" t="s">
        <v>9</v>
      </c>
      <c r="Y172" s="343"/>
      <c r="Z172" s="409">
        <v>2</v>
      </c>
      <c r="AA172" s="376">
        <v>8</v>
      </c>
      <c r="AB172" s="375" t="s">
        <v>209</v>
      </c>
      <c r="AC172" s="375" t="s">
        <v>209</v>
      </c>
      <c r="AD172" s="375" t="s">
        <v>209</v>
      </c>
      <c r="AE172" s="375" t="s">
        <v>209</v>
      </c>
      <c r="AF172" s="376">
        <v>1</v>
      </c>
      <c r="AG172" s="376">
        <v>2</v>
      </c>
      <c r="AH172" s="375" t="s">
        <v>209</v>
      </c>
      <c r="AI172" s="375" t="s">
        <v>209</v>
      </c>
      <c r="AJ172" s="376">
        <v>2</v>
      </c>
      <c r="AK172" s="376">
        <v>2</v>
      </c>
      <c r="AL172" s="375" t="s">
        <v>209</v>
      </c>
      <c r="AM172" s="375" t="s">
        <v>209</v>
      </c>
      <c r="AN172" s="376">
        <v>1</v>
      </c>
      <c r="AO172" s="376">
        <v>6</v>
      </c>
      <c r="AP172" s="375" t="s">
        <v>209</v>
      </c>
      <c r="AQ172" s="408" t="s">
        <v>209</v>
      </c>
      <c r="AR172" s="312" t="s">
        <v>9</v>
      </c>
    </row>
    <row r="173" spans="2:44" ht="12" customHeight="1">
      <c r="B173" s="312" t="s">
        <v>10</v>
      </c>
      <c r="D173" s="413">
        <f t="shared" si="35"/>
        <v>11</v>
      </c>
      <c r="E173" s="378">
        <f t="shared" si="35"/>
        <v>84</v>
      </c>
      <c r="F173" s="375" t="s">
        <v>209</v>
      </c>
      <c r="G173" s="375" t="s">
        <v>209</v>
      </c>
      <c r="H173" s="375" t="s">
        <v>209</v>
      </c>
      <c r="I173" s="375" t="s">
        <v>209</v>
      </c>
      <c r="J173" s="376">
        <v>7</v>
      </c>
      <c r="K173" s="376">
        <v>47</v>
      </c>
      <c r="L173" s="375" t="s">
        <v>209</v>
      </c>
      <c r="M173" s="375" t="s">
        <v>209</v>
      </c>
      <c r="N173" s="375" t="s">
        <v>209</v>
      </c>
      <c r="O173" s="375" t="s">
        <v>209</v>
      </c>
      <c r="P173" s="375" t="s">
        <v>209</v>
      </c>
      <c r="Q173" s="375" t="s">
        <v>209</v>
      </c>
      <c r="R173" s="375" t="s">
        <v>209</v>
      </c>
      <c r="S173" s="408" t="s">
        <v>209</v>
      </c>
      <c r="T173" s="312" t="s">
        <v>10</v>
      </c>
      <c r="U173" s="76">
        <v>4</v>
      </c>
      <c r="V173" s="76"/>
      <c r="W173" s="76"/>
      <c r="X173" s="312" t="s">
        <v>10</v>
      </c>
      <c r="Y173" s="343"/>
      <c r="Z173" s="409">
        <v>1</v>
      </c>
      <c r="AA173" s="376">
        <v>4</v>
      </c>
      <c r="AB173" s="375" t="s">
        <v>209</v>
      </c>
      <c r="AC173" s="375" t="s">
        <v>209</v>
      </c>
      <c r="AD173" s="375" t="s">
        <v>209</v>
      </c>
      <c r="AE173" s="375" t="s">
        <v>209</v>
      </c>
      <c r="AF173" s="375" t="s">
        <v>209</v>
      </c>
      <c r="AG173" s="375" t="s">
        <v>209</v>
      </c>
      <c r="AH173" s="376">
        <v>1</v>
      </c>
      <c r="AI173" s="376">
        <v>4</v>
      </c>
      <c r="AJ173" s="376">
        <v>1</v>
      </c>
      <c r="AK173" s="376">
        <v>28</v>
      </c>
      <c r="AL173" s="375" t="s">
        <v>209</v>
      </c>
      <c r="AM173" s="375" t="s">
        <v>209</v>
      </c>
      <c r="AN173" s="376">
        <v>1</v>
      </c>
      <c r="AO173" s="376">
        <v>1</v>
      </c>
      <c r="AP173" s="375" t="s">
        <v>209</v>
      </c>
      <c r="AQ173" s="408" t="s">
        <v>209</v>
      </c>
      <c r="AR173" s="312" t="s">
        <v>10</v>
      </c>
    </row>
    <row r="174" spans="2:44" ht="12" customHeight="1">
      <c r="B174" s="312" t="s">
        <v>11</v>
      </c>
      <c r="D174" s="413">
        <f t="shared" si="35"/>
        <v>36</v>
      </c>
      <c r="E174" s="378">
        <f t="shared" si="35"/>
        <v>491</v>
      </c>
      <c r="F174" s="375" t="s">
        <v>209</v>
      </c>
      <c r="G174" s="375" t="s">
        <v>209</v>
      </c>
      <c r="H174" s="375" t="s">
        <v>209</v>
      </c>
      <c r="I174" s="375" t="s">
        <v>209</v>
      </c>
      <c r="J174" s="376">
        <v>2</v>
      </c>
      <c r="K174" s="376">
        <v>69</v>
      </c>
      <c r="L174" s="376">
        <v>1</v>
      </c>
      <c r="M174" s="376">
        <v>2</v>
      </c>
      <c r="N174" s="375" t="s">
        <v>209</v>
      </c>
      <c r="O174" s="375" t="s">
        <v>209</v>
      </c>
      <c r="P174" s="375" t="s">
        <v>209</v>
      </c>
      <c r="Q174" s="375" t="s">
        <v>209</v>
      </c>
      <c r="R174" s="375" t="s">
        <v>209</v>
      </c>
      <c r="S174" s="408" t="s">
        <v>209</v>
      </c>
      <c r="T174" s="312" t="s">
        <v>11</v>
      </c>
      <c r="U174" s="76">
        <v>4</v>
      </c>
      <c r="V174" s="76"/>
      <c r="W174" s="76"/>
      <c r="X174" s="312" t="s">
        <v>11</v>
      </c>
      <c r="Y174" s="343"/>
      <c r="Z174" s="409">
        <v>9</v>
      </c>
      <c r="AA174" s="376">
        <v>40</v>
      </c>
      <c r="AB174" s="376">
        <v>1</v>
      </c>
      <c r="AC174" s="376">
        <v>2</v>
      </c>
      <c r="AD174" s="376">
        <v>9</v>
      </c>
      <c r="AE174" s="376">
        <v>10</v>
      </c>
      <c r="AF174" s="376">
        <v>4</v>
      </c>
      <c r="AG174" s="376">
        <v>72</v>
      </c>
      <c r="AH174" s="376">
        <v>6</v>
      </c>
      <c r="AI174" s="376">
        <v>279</v>
      </c>
      <c r="AJ174" s="375" t="s">
        <v>209</v>
      </c>
      <c r="AK174" s="375" t="s">
        <v>209</v>
      </c>
      <c r="AL174" s="375" t="s">
        <v>209</v>
      </c>
      <c r="AM174" s="375" t="s">
        <v>209</v>
      </c>
      <c r="AN174" s="376">
        <v>4</v>
      </c>
      <c r="AO174" s="376">
        <v>17</v>
      </c>
      <c r="AP174" s="375" t="s">
        <v>209</v>
      </c>
      <c r="AQ174" s="408" t="s">
        <v>209</v>
      </c>
      <c r="AR174" s="312" t="s">
        <v>11</v>
      </c>
    </row>
    <row r="175" spans="2:44" ht="12" customHeight="1">
      <c r="B175" s="312" t="s">
        <v>12</v>
      </c>
      <c r="D175" s="413">
        <f t="shared" si="35"/>
        <v>29</v>
      </c>
      <c r="E175" s="378">
        <f t="shared" si="35"/>
        <v>441</v>
      </c>
      <c r="F175" s="375" t="s">
        <v>209</v>
      </c>
      <c r="G175" s="375" t="s">
        <v>209</v>
      </c>
      <c r="H175" s="375" t="s">
        <v>209</v>
      </c>
      <c r="I175" s="375" t="s">
        <v>209</v>
      </c>
      <c r="J175" s="375" t="s">
        <v>209</v>
      </c>
      <c r="K175" s="375" t="s">
        <v>209</v>
      </c>
      <c r="L175" s="375" t="s">
        <v>209</v>
      </c>
      <c r="M175" s="375" t="s">
        <v>209</v>
      </c>
      <c r="N175" s="375" t="s">
        <v>209</v>
      </c>
      <c r="O175" s="375" t="s">
        <v>209</v>
      </c>
      <c r="P175" s="375" t="s">
        <v>209</v>
      </c>
      <c r="Q175" s="375" t="s">
        <v>209</v>
      </c>
      <c r="R175" s="376">
        <v>2</v>
      </c>
      <c r="S175" s="410">
        <v>259</v>
      </c>
      <c r="T175" s="312" t="s">
        <v>12</v>
      </c>
      <c r="U175" s="76">
        <v>4</v>
      </c>
      <c r="V175" s="76"/>
      <c r="W175" s="76"/>
      <c r="X175" s="312" t="s">
        <v>12</v>
      </c>
      <c r="Y175" s="343"/>
      <c r="Z175" s="409">
        <v>13</v>
      </c>
      <c r="AA175" s="376">
        <v>138</v>
      </c>
      <c r="AB175" s="376">
        <v>1</v>
      </c>
      <c r="AC175" s="376">
        <v>2</v>
      </c>
      <c r="AD175" s="376">
        <v>2</v>
      </c>
      <c r="AE175" s="376">
        <v>2</v>
      </c>
      <c r="AF175" s="376">
        <v>4</v>
      </c>
      <c r="AG175" s="376">
        <v>22</v>
      </c>
      <c r="AH175" s="375" t="s">
        <v>209</v>
      </c>
      <c r="AI175" s="375" t="s">
        <v>209</v>
      </c>
      <c r="AJ175" s="375" t="s">
        <v>209</v>
      </c>
      <c r="AK175" s="375" t="s">
        <v>209</v>
      </c>
      <c r="AL175" s="376">
        <v>1</v>
      </c>
      <c r="AM175" s="376">
        <v>5</v>
      </c>
      <c r="AN175" s="376">
        <v>6</v>
      </c>
      <c r="AO175" s="376">
        <v>13</v>
      </c>
      <c r="AP175" s="375" t="s">
        <v>209</v>
      </c>
      <c r="AQ175" s="408" t="s">
        <v>209</v>
      </c>
      <c r="AR175" s="312" t="s">
        <v>12</v>
      </c>
    </row>
    <row r="176" spans="2:44" ht="6" customHeight="1">
      <c r="B176" s="312"/>
      <c r="D176" s="413" t="s">
        <v>1237</v>
      </c>
      <c r="E176" s="378" t="s">
        <v>1237</v>
      </c>
      <c r="F176" s="379"/>
      <c r="G176" s="379"/>
      <c r="H176" s="379"/>
      <c r="I176" s="379"/>
      <c r="J176" s="378"/>
      <c r="K176" s="378"/>
      <c r="L176" s="379"/>
      <c r="M176" s="379"/>
      <c r="N176" s="379"/>
      <c r="O176" s="379"/>
      <c r="P176" s="379"/>
      <c r="Q176" s="379"/>
      <c r="R176" s="378"/>
      <c r="S176" s="412"/>
      <c r="T176" s="312"/>
      <c r="U176" s="76"/>
      <c r="V176" s="76"/>
      <c r="W176" s="76"/>
      <c r="X176" s="312"/>
      <c r="Y176" s="343"/>
      <c r="Z176" s="416"/>
      <c r="AA176" s="379"/>
      <c r="AB176" s="379"/>
      <c r="AC176" s="379"/>
      <c r="AD176" s="378"/>
      <c r="AE176" s="378"/>
      <c r="AF176" s="375"/>
      <c r="AG176" s="375"/>
      <c r="AH176" s="376"/>
      <c r="AI176" s="376"/>
      <c r="AJ176" s="376"/>
      <c r="AK176" s="376"/>
      <c r="AL176" s="375"/>
      <c r="AM176" s="375"/>
      <c r="AN176" s="376"/>
      <c r="AO176" s="376"/>
      <c r="AP176" s="375"/>
      <c r="AQ176" s="408"/>
      <c r="AR176" s="312"/>
    </row>
    <row r="177" spans="2:44" ht="12" customHeight="1">
      <c r="B177" s="312" t="s">
        <v>13</v>
      </c>
      <c r="D177" s="413">
        <f aca="true" t="shared" si="36" ref="D177:E181">SUM(F177:F177,H177:H177,J177:J177,L177:L177,N177:N177,P177:P177,R177:R177,Z177:Z177,AB177:AB177,AD177:AD177,AF177:AF177,AH177,AJ177,AL177,AN177,AP177)</f>
        <v>61</v>
      </c>
      <c r="E177" s="378">
        <f t="shared" si="36"/>
        <v>260</v>
      </c>
      <c r="F177" s="375" t="s">
        <v>209</v>
      </c>
      <c r="G177" s="375" t="s">
        <v>209</v>
      </c>
      <c r="H177" s="375" t="s">
        <v>209</v>
      </c>
      <c r="I177" s="375" t="s">
        <v>209</v>
      </c>
      <c r="J177" s="376">
        <v>16</v>
      </c>
      <c r="K177" s="376">
        <v>105</v>
      </c>
      <c r="L177" s="376">
        <v>1</v>
      </c>
      <c r="M177" s="376">
        <v>20</v>
      </c>
      <c r="N177" s="375" t="s">
        <v>209</v>
      </c>
      <c r="O177" s="375" t="s">
        <v>209</v>
      </c>
      <c r="P177" s="375" t="s">
        <v>209</v>
      </c>
      <c r="Q177" s="375" t="s">
        <v>209</v>
      </c>
      <c r="R177" s="376">
        <v>3</v>
      </c>
      <c r="S177" s="410">
        <v>10</v>
      </c>
      <c r="T177" s="312" t="s">
        <v>13</v>
      </c>
      <c r="U177" s="76">
        <v>4</v>
      </c>
      <c r="V177" s="76"/>
      <c r="W177" s="76"/>
      <c r="X177" s="312" t="s">
        <v>13</v>
      </c>
      <c r="Y177" s="343"/>
      <c r="Z177" s="409">
        <v>10</v>
      </c>
      <c r="AA177" s="376">
        <v>33</v>
      </c>
      <c r="AB177" s="376">
        <v>1</v>
      </c>
      <c r="AC177" s="376">
        <v>2</v>
      </c>
      <c r="AD177" s="376">
        <v>5</v>
      </c>
      <c r="AE177" s="376">
        <v>9</v>
      </c>
      <c r="AF177" s="376">
        <v>6</v>
      </c>
      <c r="AG177" s="376">
        <v>10</v>
      </c>
      <c r="AH177" s="376">
        <v>1</v>
      </c>
      <c r="AI177" s="376">
        <v>6</v>
      </c>
      <c r="AJ177" s="376">
        <v>5</v>
      </c>
      <c r="AK177" s="376">
        <v>20</v>
      </c>
      <c r="AL177" s="375" t="s">
        <v>209</v>
      </c>
      <c r="AM177" s="375" t="s">
        <v>209</v>
      </c>
      <c r="AN177" s="376">
        <v>13</v>
      </c>
      <c r="AO177" s="376">
        <v>45</v>
      </c>
      <c r="AP177" s="375" t="s">
        <v>209</v>
      </c>
      <c r="AQ177" s="408" t="s">
        <v>209</v>
      </c>
      <c r="AR177" s="312" t="s">
        <v>13</v>
      </c>
    </row>
    <row r="178" spans="2:44" ht="12" customHeight="1">
      <c r="B178" s="312" t="s">
        <v>14</v>
      </c>
      <c r="D178" s="413">
        <f t="shared" si="36"/>
        <v>54</v>
      </c>
      <c r="E178" s="378">
        <f t="shared" si="36"/>
        <v>685</v>
      </c>
      <c r="F178" s="375" t="s">
        <v>209</v>
      </c>
      <c r="G178" s="375" t="s">
        <v>209</v>
      </c>
      <c r="H178" s="375" t="s">
        <v>209</v>
      </c>
      <c r="I178" s="375" t="s">
        <v>209</v>
      </c>
      <c r="J178" s="376">
        <v>21</v>
      </c>
      <c r="K178" s="376">
        <v>264</v>
      </c>
      <c r="L178" s="375">
        <v>3</v>
      </c>
      <c r="M178" s="375">
        <v>17</v>
      </c>
      <c r="N178" s="375" t="s">
        <v>209</v>
      </c>
      <c r="O178" s="375" t="s">
        <v>209</v>
      </c>
      <c r="P178" s="375" t="s">
        <v>209</v>
      </c>
      <c r="Q178" s="375" t="s">
        <v>209</v>
      </c>
      <c r="R178" s="376">
        <v>1</v>
      </c>
      <c r="S178" s="410">
        <v>12</v>
      </c>
      <c r="T178" s="312" t="s">
        <v>14</v>
      </c>
      <c r="U178" s="76">
        <v>4</v>
      </c>
      <c r="V178" s="76"/>
      <c r="W178" s="76"/>
      <c r="X178" s="312" t="s">
        <v>14</v>
      </c>
      <c r="Y178" s="343"/>
      <c r="Z178" s="409">
        <v>6</v>
      </c>
      <c r="AA178" s="376">
        <v>19</v>
      </c>
      <c r="AB178" s="375">
        <v>0</v>
      </c>
      <c r="AC178" s="375">
        <v>0</v>
      </c>
      <c r="AD178" s="375">
        <v>0</v>
      </c>
      <c r="AE178" s="375">
        <v>0</v>
      </c>
      <c r="AF178" s="376">
        <v>11</v>
      </c>
      <c r="AG178" s="376">
        <v>171</v>
      </c>
      <c r="AH178" s="376">
        <v>2</v>
      </c>
      <c r="AI178" s="376">
        <v>99</v>
      </c>
      <c r="AJ178" s="376">
        <v>1</v>
      </c>
      <c r="AK178" s="376">
        <v>1</v>
      </c>
      <c r="AL178" s="375" t="s">
        <v>209</v>
      </c>
      <c r="AM178" s="375" t="s">
        <v>209</v>
      </c>
      <c r="AN178" s="376">
        <v>9</v>
      </c>
      <c r="AO178" s="376">
        <v>102</v>
      </c>
      <c r="AP178" s="375" t="s">
        <v>209</v>
      </c>
      <c r="AQ178" s="408" t="s">
        <v>209</v>
      </c>
      <c r="AR178" s="312" t="s">
        <v>14</v>
      </c>
    </row>
    <row r="179" spans="2:44" ht="12" customHeight="1">
      <c r="B179" s="312" t="s">
        <v>15</v>
      </c>
      <c r="D179" s="413">
        <f t="shared" si="36"/>
        <v>12</v>
      </c>
      <c r="E179" s="378">
        <f t="shared" si="36"/>
        <v>54</v>
      </c>
      <c r="F179" s="375" t="s">
        <v>209</v>
      </c>
      <c r="G179" s="375" t="s">
        <v>209</v>
      </c>
      <c r="H179" s="375" t="s">
        <v>209</v>
      </c>
      <c r="I179" s="375" t="s">
        <v>209</v>
      </c>
      <c r="J179" s="376">
        <v>6</v>
      </c>
      <c r="K179" s="376">
        <v>35</v>
      </c>
      <c r="L179" s="375">
        <v>1</v>
      </c>
      <c r="M179" s="375">
        <v>2</v>
      </c>
      <c r="N179" s="375" t="s">
        <v>209</v>
      </c>
      <c r="O179" s="375" t="s">
        <v>209</v>
      </c>
      <c r="P179" s="375" t="s">
        <v>209</v>
      </c>
      <c r="Q179" s="375" t="s">
        <v>209</v>
      </c>
      <c r="R179" s="375">
        <v>1</v>
      </c>
      <c r="S179" s="408">
        <v>4</v>
      </c>
      <c r="T179" s="312" t="s">
        <v>15</v>
      </c>
      <c r="U179" s="76">
        <v>4</v>
      </c>
      <c r="V179" s="76"/>
      <c r="W179" s="76"/>
      <c r="X179" s="312" t="s">
        <v>15</v>
      </c>
      <c r="Y179" s="343"/>
      <c r="Z179" s="409">
        <v>1</v>
      </c>
      <c r="AA179" s="376">
        <v>1</v>
      </c>
      <c r="AB179" s="375">
        <v>0</v>
      </c>
      <c r="AC179" s="375">
        <v>0</v>
      </c>
      <c r="AD179" s="375">
        <v>0</v>
      </c>
      <c r="AE179" s="375">
        <v>0</v>
      </c>
      <c r="AF179" s="375" t="s">
        <v>209</v>
      </c>
      <c r="AG179" s="375" t="s">
        <v>209</v>
      </c>
      <c r="AH179" s="375" t="s">
        <v>209</v>
      </c>
      <c r="AI179" s="375" t="s">
        <v>209</v>
      </c>
      <c r="AJ179" s="375" t="s">
        <v>209</v>
      </c>
      <c r="AK179" s="375" t="s">
        <v>209</v>
      </c>
      <c r="AL179" s="375" t="s">
        <v>209</v>
      </c>
      <c r="AM179" s="375" t="s">
        <v>209</v>
      </c>
      <c r="AN179" s="376">
        <v>3</v>
      </c>
      <c r="AO179" s="376">
        <v>12</v>
      </c>
      <c r="AP179" s="375" t="s">
        <v>209</v>
      </c>
      <c r="AQ179" s="408" t="s">
        <v>209</v>
      </c>
      <c r="AR179" s="312" t="s">
        <v>15</v>
      </c>
    </row>
    <row r="180" spans="2:44" ht="12" customHeight="1">
      <c r="B180" s="312" t="s">
        <v>16</v>
      </c>
      <c r="D180" s="413">
        <f t="shared" si="36"/>
        <v>61</v>
      </c>
      <c r="E180" s="378">
        <f t="shared" si="36"/>
        <v>269</v>
      </c>
      <c r="F180" s="375" t="s">
        <v>209</v>
      </c>
      <c r="G180" s="375" t="s">
        <v>209</v>
      </c>
      <c r="H180" s="375" t="s">
        <v>209</v>
      </c>
      <c r="I180" s="375" t="s">
        <v>209</v>
      </c>
      <c r="J180" s="376">
        <v>10</v>
      </c>
      <c r="K180" s="376">
        <v>46</v>
      </c>
      <c r="L180" s="376">
        <v>0</v>
      </c>
      <c r="M180" s="376">
        <v>0</v>
      </c>
      <c r="N180" s="375" t="s">
        <v>209</v>
      </c>
      <c r="O180" s="375" t="s">
        <v>209</v>
      </c>
      <c r="P180" s="375">
        <v>1</v>
      </c>
      <c r="Q180" s="375">
        <v>4</v>
      </c>
      <c r="R180" s="375">
        <v>2</v>
      </c>
      <c r="S180" s="408">
        <v>2</v>
      </c>
      <c r="T180" s="312" t="s">
        <v>16</v>
      </c>
      <c r="U180" s="76">
        <v>4</v>
      </c>
      <c r="V180" s="76"/>
      <c r="W180" s="76"/>
      <c r="X180" s="312" t="s">
        <v>16</v>
      </c>
      <c r="Y180" s="343"/>
      <c r="Z180" s="409">
        <v>14</v>
      </c>
      <c r="AA180" s="376">
        <v>71</v>
      </c>
      <c r="AB180" s="376">
        <v>2</v>
      </c>
      <c r="AC180" s="376">
        <v>8</v>
      </c>
      <c r="AD180" s="376">
        <v>4</v>
      </c>
      <c r="AE180" s="376">
        <v>4</v>
      </c>
      <c r="AF180" s="376">
        <v>3</v>
      </c>
      <c r="AG180" s="376">
        <v>30</v>
      </c>
      <c r="AH180" s="376">
        <v>6</v>
      </c>
      <c r="AI180" s="376">
        <v>32</v>
      </c>
      <c r="AJ180" s="376">
        <v>7</v>
      </c>
      <c r="AK180" s="376">
        <v>42</v>
      </c>
      <c r="AL180" s="376">
        <v>1</v>
      </c>
      <c r="AM180" s="376">
        <v>5</v>
      </c>
      <c r="AN180" s="376">
        <v>11</v>
      </c>
      <c r="AO180" s="376">
        <v>25</v>
      </c>
      <c r="AP180" s="375" t="s">
        <v>209</v>
      </c>
      <c r="AQ180" s="408" t="s">
        <v>209</v>
      </c>
      <c r="AR180" s="312" t="s">
        <v>16</v>
      </c>
    </row>
    <row r="181" spans="2:44" ht="12" customHeight="1">
      <c r="B181" s="312" t="s">
        <v>17</v>
      </c>
      <c r="D181" s="413">
        <f t="shared" si="36"/>
        <v>20</v>
      </c>
      <c r="E181" s="378">
        <f t="shared" si="36"/>
        <v>99</v>
      </c>
      <c r="F181" s="375" t="s">
        <v>209</v>
      </c>
      <c r="G181" s="375" t="s">
        <v>209</v>
      </c>
      <c r="H181" s="375" t="s">
        <v>209</v>
      </c>
      <c r="I181" s="375" t="s">
        <v>209</v>
      </c>
      <c r="J181" s="375">
        <v>14</v>
      </c>
      <c r="K181" s="375">
        <v>82</v>
      </c>
      <c r="L181" s="375">
        <v>1</v>
      </c>
      <c r="M181" s="375">
        <v>1</v>
      </c>
      <c r="N181" s="375" t="s">
        <v>209</v>
      </c>
      <c r="O181" s="375" t="s">
        <v>209</v>
      </c>
      <c r="P181" s="375" t="s">
        <v>209</v>
      </c>
      <c r="Q181" s="375" t="s">
        <v>209</v>
      </c>
      <c r="R181" s="376">
        <v>0</v>
      </c>
      <c r="S181" s="410">
        <v>0</v>
      </c>
      <c r="T181" s="312" t="s">
        <v>17</v>
      </c>
      <c r="U181" s="76">
        <v>4</v>
      </c>
      <c r="V181" s="76"/>
      <c r="W181" s="76"/>
      <c r="X181" s="312" t="s">
        <v>17</v>
      </c>
      <c r="Y181" s="343"/>
      <c r="Z181" s="409">
        <v>1</v>
      </c>
      <c r="AA181" s="376">
        <v>5</v>
      </c>
      <c r="AB181" s="376">
        <v>0</v>
      </c>
      <c r="AC181" s="376">
        <v>0</v>
      </c>
      <c r="AD181" s="376">
        <v>0</v>
      </c>
      <c r="AE181" s="376">
        <v>0</v>
      </c>
      <c r="AF181" s="375" t="s">
        <v>209</v>
      </c>
      <c r="AG181" s="375" t="s">
        <v>209</v>
      </c>
      <c r="AH181" s="376">
        <v>1</v>
      </c>
      <c r="AI181" s="376">
        <v>8</v>
      </c>
      <c r="AJ181" s="376">
        <v>1</v>
      </c>
      <c r="AK181" s="376">
        <v>1</v>
      </c>
      <c r="AL181" s="375" t="s">
        <v>209</v>
      </c>
      <c r="AM181" s="375" t="s">
        <v>209</v>
      </c>
      <c r="AN181" s="376">
        <v>2</v>
      </c>
      <c r="AO181" s="376">
        <v>2</v>
      </c>
      <c r="AP181" s="375" t="s">
        <v>209</v>
      </c>
      <c r="AQ181" s="408" t="s">
        <v>209</v>
      </c>
      <c r="AR181" s="312" t="s">
        <v>17</v>
      </c>
    </row>
    <row r="182" spans="2:44" ht="6" customHeight="1">
      <c r="B182" s="312"/>
      <c r="D182" s="413" t="s">
        <v>1611</v>
      </c>
      <c r="E182" s="378" t="s">
        <v>1611</v>
      </c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412"/>
      <c r="T182" s="312"/>
      <c r="U182" s="76"/>
      <c r="V182" s="76"/>
      <c r="W182" s="76"/>
      <c r="X182" s="312"/>
      <c r="Y182" s="343"/>
      <c r="Z182" s="413"/>
      <c r="AA182" s="378"/>
      <c r="AB182" s="378"/>
      <c r="AC182" s="378"/>
      <c r="AD182" s="378"/>
      <c r="AE182" s="378"/>
      <c r="AF182" s="375"/>
      <c r="AG182" s="375"/>
      <c r="AH182" s="376"/>
      <c r="AI182" s="376"/>
      <c r="AJ182" s="376"/>
      <c r="AK182" s="376"/>
      <c r="AL182" s="375"/>
      <c r="AM182" s="375"/>
      <c r="AN182" s="376"/>
      <c r="AO182" s="376"/>
      <c r="AP182" s="375"/>
      <c r="AQ182" s="408"/>
      <c r="AR182" s="312"/>
    </row>
    <row r="183" spans="2:44" ht="12" customHeight="1">
      <c r="B183" s="312" t="s">
        <v>18</v>
      </c>
      <c r="D183" s="413">
        <f aca="true" t="shared" si="37" ref="D183:E187">SUM(F183:F183,H183:H183,J183:J183,L183:L183,N183:N183,P183:P183,R183:R183,Z183:Z183,AB183:AB183,AD183:AD183,AF183:AF183,AH183,AJ183,AL183,AN183,AP183)</f>
        <v>282</v>
      </c>
      <c r="E183" s="378">
        <f t="shared" si="37"/>
        <v>2852</v>
      </c>
      <c r="F183" s="375" t="s">
        <v>209</v>
      </c>
      <c r="G183" s="375" t="s">
        <v>209</v>
      </c>
      <c r="H183" s="375" t="s">
        <v>209</v>
      </c>
      <c r="I183" s="375" t="s">
        <v>209</v>
      </c>
      <c r="J183" s="376">
        <v>7</v>
      </c>
      <c r="K183" s="376">
        <v>82</v>
      </c>
      <c r="L183" s="376">
        <v>3</v>
      </c>
      <c r="M183" s="376">
        <v>22</v>
      </c>
      <c r="N183" s="375" t="s">
        <v>209</v>
      </c>
      <c r="O183" s="375" t="s">
        <v>209</v>
      </c>
      <c r="P183" s="376">
        <v>2</v>
      </c>
      <c r="Q183" s="376">
        <v>38</v>
      </c>
      <c r="R183" s="376">
        <v>2</v>
      </c>
      <c r="S183" s="410">
        <v>6</v>
      </c>
      <c r="T183" s="312" t="s">
        <v>18</v>
      </c>
      <c r="U183" s="76">
        <v>4</v>
      </c>
      <c r="V183" s="76"/>
      <c r="W183" s="76"/>
      <c r="X183" s="312" t="s">
        <v>18</v>
      </c>
      <c r="Y183" s="343"/>
      <c r="Z183" s="409">
        <v>109</v>
      </c>
      <c r="AA183" s="376">
        <v>1051</v>
      </c>
      <c r="AB183" s="376">
        <v>13</v>
      </c>
      <c r="AC183" s="376">
        <v>185</v>
      </c>
      <c r="AD183" s="376">
        <v>8</v>
      </c>
      <c r="AE183" s="376">
        <v>160</v>
      </c>
      <c r="AF183" s="376">
        <v>57</v>
      </c>
      <c r="AG183" s="376">
        <v>316</v>
      </c>
      <c r="AH183" s="376">
        <v>15</v>
      </c>
      <c r="AI183" s="376">
        <v>118</v>
      </c>
      <c r="AJ183" s="376">
        <v>13</v>
      </c>
      <c r="AK183" s="376">
        <v>128</v>
      </c>
      <c r="AL183" s="376">
        <v>1</v>
      </c>
      <c r="AM183" s="376">
        <v>5</v>
      </c>
      <c r="AN183" s="376">
        <v>51</v>
      </c>
      <c r="AO183" s="376">
        <v>711</v>
      </c>
      <c r="AP183" s="376">
        <v>1</v>
      </c>
      <c r="AQ183" s="410">
        <v>30</v>
      </c>
      <c r="AR183" s="312" t="s">
        <v>18</v>
      </c>
    </row>
    <row r="184" spans="2:44" ht="12" customHeight="1">
      <c r="B184" s="312" t="s">
        <v>19</v>
      </c>
      <c r="D184" s="413">
        <f t="shared" si="37"/>
        <v>135</v>
      </c>
      <c r="E184" s="378">
        <f t="shared" si="37"/>
        <v>1181</v>
      </c>
      <c r="F184" s="375" t="s">
        <v>209</v>
      </c>
      <c r="G184" s="375" t="s">
        <v>209</v>
      </c>
      <c r="H184" s="375" t="s">
        <v>209</v>
      </c>
      <c r="I184" s="375" t="s">
        <v>209</v>
      </c>
      <c r="J184" s="376">
        <v>14</v>
      </c>
      <c r="K184" s="376">
        <v>54</v>
      </c>
      <c r="L184" s="376">
        <v>1</v>
      </c>
      <c r="M184" s="376">
        <v>3</v>
      </c>
      <c r="N184" s="375" t="s">
        <v>209</v>
      </c>
      <c r="O184" s="375" t="s">
        <v>209</v>
      </c>
      <c r="P184" s="376">
        <v>1</v>
      </c>
      <c r="Q184" s="376">
        <v>1</v>
      </c>
      <c r="R184" s="376">
        <v>2</v>
      </c>
      <c r="S184" s="410">
        <v>141</v>
      </c>
      <c r="T184" s="312" t="s">
        <v>19</v>
      </c>
      <c r="U184" s="76">
        <v>4</v>
      </c>
      <c r="V184" s="76"/>
      <c r="W184" s="76"/>
      <c r="X184" s="312" t="s">
        <v>19</v>
      </c>
      <c r="Y184" s="343"/>
      <c r="Z184" s="409">
        <v>34</v>
      </c>
      <c r="AA184" s="376">
        <v>325</v>
      </c>
      <c r="AB184" s="376">
        <v>11</v>
      </c>
      <c r="AC184" s="376">
        <v>55</v>
      </c>
      <c r="AD184" s="376">
        <v>5</v>
      </c>
      <c r="AE184" s="376">
        <v>15</v>
      </c>
      <c r="AF184" s="376">
        <v>13</v>
      </c>
      <c r="AG184" s="376">
        <v>35</v>
      </c>
      <c r="AH184" s="376">
        <v>15</v>
      </c>
      <c r="AI184" s="376">
        <v>109</v>
      </c>
      <c r="AJ184" s="376">
        <v>7</v>
      </c>
      <c r="AK184" s="376">
        <v>82</v>
      </c>
      <c r="AL184" s="376">
        <v>1</v>
      </c>
      <c r="AM184" s="376">
        <v>272</v>
      </c>
      <c r="AN184" s="376">
        <v>31</v>
      </c>
      <c r="AO184" s="376">
        <v>89</v>
      </c>
      <c r="AP184" s="375" t="s">
        <v>209</v>
      </c>
      <c r="AQ184" s="408" t="s">
        <v>209</v>
      </c>
      <c r="AR184" s="312" t="s">
        <v>19</v>
      </c>
    </row>
    <row r="185" spans="2:44" ht="12" customHeight="1">
      <c r="B185" s="312" t="s">
        <v>20</v>
      </c>
      <c r="D185" s="413">
        <f t="shared" si="37"/>
        <v>136</v>
      </c>
      <c r="E185" s="378">
        <f t="shared" si="37"/>
        <v>1502</v>
      </c>
      <c r="F185" s="375" t="s">
        <v>209</v>
      </c>
      <c r="G185" s="375" t="s">
        <v>209</v>
      </c>
      <c r="H185" s="375" t="s">
        <v>209</v>
      </c>
      <c r="I185" s="375" t="s">
        <v>209</v>
      </c>
      <c r="J185" s="376">
        <v>15</v>
      </c>
      <c r="K185" s="376">
        <v>130</v>
      </c>
      <c r="L185" s="376">
        <v>1</v>
      </c>
      <c r="M185" s="376">
        <v>2</v>
      </c>
      <c r="N185" s="375" t="s">
        <v>209</v>
      </c>
      <c r="O185" s="375" t="s">
        <v>209</v>
      </c>
      <c r="P185" s="376">
        <v>1</v>
      </c>
      <c r="Q185" s="376">
        <v>30</v>
      </c>
      <c r="R185" s="376">
        <v>2</v>
      </c>
      <c r="S185" s="410">
        <v>3</v>
      </c>
      <c r="T185" s="312" t="s">
        <v>20</v>
      </c>
      <c r="U185" s="76">
        <v>4</v>
      </c>
      <c r="V185" s="76"/>
      <c r="W185" s="76"/>
      <c r="X185" s="312" t="s">
        <v>20</v>
      </c>
      <c r="Y185" s="343"/>
      <c r="Z185" s="409">
        <v>45</v>
      </c>
      <c r="AA185" s="376">
        <v>548</v>
      </c>
      <c r="AB185" s="376">
        <v>3</v>
      </c>
      <c r="AC185" s="376">
        <v>11</v>
      </c>
      <c r="AD185" s="376">
        <v>4</v>
      </c>
      <c r="AE185" s="376">
        <v>16</v>
      </c>
      <c r="AF185" s="376">
        <v>11</v>
      </c>
      <c r="AG185" s="376">
        <v>74</v>
      </c>
      <c r="AH185" s="376">
        <v>9</v>
      </c>
      <c r="AI185" s="376">
        <v>137</v>
      </c>
      <c r="AJ185" s="376">
        <v>11</v>
      </c>
      <c r="AK185" s="376">
        <v>149</v>
      </c>
      <c r="AL185" s="375" t="s">
        <v>209</v>
      </c>
      <c r="AM185" s="375" t="s">
        <v>209</v>
      </c>
      <c r="AN185" s="376">
        <v>32</v>
      </c>
      <c r="AO185" s="376">
        <v>272</v>
      </c>
      <c r="AP185" s="376">
        <v>2</v>
      </c>
      <c r="AQ185" s="410">
        <v>130</v>
      </c>
      <c r="AR185" s="312" t="s">
        <v>20</v>
      </c>
    </row>
    <row r="186" spans="2:44" ht="12" customHeight="1">
      <c r="B186" s="312" t="s">
        <v>21</v>
      </c>
      <c r="D186" s="413">
        <f t="shared" si="37"/>
        <v>101</v>
      </c>
      <c r="E186" s="378">
        <f t="shared" si="37"/>
        <v>1242</v>
      </c>
      <c r="F186" s="375" t="s">
        <v>209</v>
      </c>
      <c r="G186" s="375" t="s">
        <v>209</v>
      </c>
      <c r="H186" s="375" t="s">
        <v>209</v>
      </c>
      <c r="I186" s="375" t="s">
        <v>209</v>
      </c>
      <c r="J186" s="376">
        <v>20</v>
      </c>
      <c r="K186" s="376">
        <v>157</v>
      </c>
      <c r="L186" s="376">
        <v>1</v>
      </c>
      <c r="M186" s="376">
        <v>2</v>
      </c>
      <c r="N186" s="375" t="s">
        <v>209</v>
      </c>
      <c r="O186" s="375" t="s">
        <v>209</v>
      </c>
      <c r="P186" s="375" t="s">
        <v>209</v>
      </c>
      <c r="Q186" s="375" t="s">
        <v>209</v>
      </c>
      <c r="R186" s="375" t="s">
        <v>209</v>
      </c>
      <c r="S186" s="408" t="s">
        <v>209</v>
      </c>
      <c r="T186" s="312" t="s">
        <v>21</v>
      </c>
      <c r="U186" s="76">
        <v>4</v>
      </c>
      <c r="V186" s="76"/>
      <c r="W186" s="76"/>
      <c r="X186" s="312" t="s">
        <v>21</v>
      </c>
      <c r="Y186" s="343"/>
      <c r="Z186" s="409">
        <v>20</v>
      </c>
      <c r="AA186" s="376">
        <v>193</v>
      </c>
      <c r="AB186" s="376">
        <v>6</v>
      </c>
      <c r="AC186" s="376">
        <v>27</v>
      </c>
      <c r="AD186" s="376">
        <v>3</v>
      </c>
      <c r="AE186" s="376">
        <v>8</v>
      </c>
      <c r="AF186" s="376">
        <v>7</v>
      </c>
      <c r="AG186" s="376">
        <v>43</v>
      </c>
      <c r="AH186" s="376">
        <v>4</v>
      </c>
      <c r="AI186" s="376">
        <v>15</v>
      </c>
      <c r="AJ186" s="376">
        <v>3</v>
      </c>
      <c r="AK186" s="376">
        <v>24</v>
      </c>
      <c r="AL186" s="376">
        <v>2</v>
      </c>
      <c r="AM186" s="376">
        <v>11</v>
      </c>
      <c r="AN186" s="376">
        <v>29</v>
      </c>
      <c r="AO186" s="376">
        <v>205</v>
      </c>
      <c r="AP186" s="376">
        <v>6</v>
      </c>
      <c r="AQ186" s="410">
        <v>557</v>
      </c>
      <c r="AR186" s="312" t="s">
        <v>21</v>
      </c>
    </row>
    <row r="187" spans="2:44" ht="12" customHeight="1">
      <c r="B187" s="312" t="s">
        <v>22</v>
      </c>
      <c r="D187" s="413">
        <f t="shared" si="37"/>
        <v>50</v>
      </c>
      <c r="E187" s="378">
        <f t="shared" si="37"/>
        <v>196</v>
      </c>
      <c r="F187" s="376">
        <v>1</v>
      </c>
      <c r="G187" s="376">
        <v>3</v>
      </c>
      <c r="H187" s="375" t="s">
        <v>209</v>
      </c>
      <c r="I187" s="375" t="s">
        <v>209</v>
      </c>
      <c r="J187" s="376">
        <v>9</v>
      </c>
      <c r="K187" s="376">
        <v>89</v>
      </c>
      <c r="L187" s="376">
        <v>1</v>
      </c>
      <c r="M187" s="376">
        <v>1</v>
      </c>
      <c r="N187" s="375" t="s">
        <v>209</v>
      </c>
      <c r="O187" s="375" t="s">
        <v>209</v>
      </c>
      <c r="P187" s="375" t="s">
        <v>209</v>
      </c>
      <c r="Q187" s="375" t="s">
        <v>209</v>
      </c>
      <c r="R187" s="376">
        <v>1</v>
      </c>
      <c r="S187" s="410">
        <v>3</v>
      </c>
      <c r="T187" s="312" t="s">
        <v>22</v>
      </c>
      <c r="U187" s="76">
        <v>4</v>
      </c>
      <c r="V187" s="76"/>
      <c r="W187" s="76"/>
      <c r="X187" s="312" t="s">
        <v>22</v>
      </c>
      <c r="Y187" s="343"/>
      <c r="Z187" s="409">
        <v>8</v>
      </c>
      <c r="AA187" s="376">
        <v>28</v>
      </c>
      <c r="AB187" s="375" t="s">
        <v>209</v>
      </c>
      <c r="AC187" s="375" t="s">
        <v>209</v>
      </c>
      <c r="AD187" s="376">
        <v>2</v>
      </c>
      <c r="AE187" s="376">
        <v>2</v>
      </c>
      <c r="AF187" s="376">
        <v>4</v>
      </c>
      <c r="AG187" s="376">
        <v>9</v>
      </c>
      <c r="AH187" s="376">
        <v>4</v>
      </c>
      <c r="AI187" s="376">
        <v>14</v>
      </c>
      <c r="AJ187" s="376">
        <v>2</v>
      </c>
      <c r="AK187" s="376">
        <v>6</v>
      </c>
      <c r="AL187" s="375" t="s">
        <v>209</v>
      </c>
      <c r="AM187" s="375" t="s">
        <v>209</v>
      </c>
      <c r="AN187" s="376">
        <v>18</v>
      </c>
      <c r="AO187" s="376">
        <v>41</v>
      </c>
      <c r="AP187" s="375" t="s">
        <v>209</v>
      </c>
      <c r="AQ187" s="408" t="s">
        <v>209</v>
      </c>
      <c r="AR187" s="312" t="s">
        <v>22</v>
      </c>
    </row>
    <row r="188" spans="2:44" ht="6" customHeight="1">
      <c r="B188" s="312"/>
      <c r="D188" s="413" t="s">
        <v>23</v>
      </c>
      <c r="E188" s="378" t="s">
        <v>23</v>
      </c>
      <c r="F188" s="378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  <c r="Q188" s="378"/>
      <c r="R188" s="378"/>
      <c r="S188" s="412"/>
      <c r="T188" s="312"/>
      <c r="U188" s="76"/>
      <c r="V188" s="76"/>
      <c r="W188" s="76"/>
      <c r="X188" s="312"/>
      <c r="Y188" s="343"/>
      <c r="Z188" s="413"/>
      <c r="AA188" s="378"/>
      <c r="AB188" s="378"/>
      <c r="AC188" s="378"/>
      <c r="AD188" s="378"/>
      <c r="AE188" s="378"/>
      <c r="AF188" s="375"/>
      <c r="AG188" s="375"/>
      <c r="AH188" s="376"/>
      <c r="AI188" s="376"/>
      <c r="AJ188" s="376"/>
      <c r="AK188" s="376"/>
      <c r="AL188" s="375"/>
      <c r="AM188" s="375"/>
      <c r="AN188" s="376"/>
      <c r="AO188" s="376"/>
      <c r="AP188" s="375"/>
      <c r="AQ188" s="408"/>
      <c r="AR188" s="312"/>
    </row>
    <row r="189" spans="2:44" ht="12" customHeight="1">
      <c r="B189" s="312" t="s">
        <v>24</v>
      </c>
      <c r="D189" s="413">
        <f aca="true" t="shared" si="38" ref="D189:E193">SUM(F189:F189,H189:H189,J189:J189,L189:L189,N189:N189,P189:P189,R189:R189,Z189:Z189,AB189:AB189,AD189:AD189,AF189:AF189,AH189,AJ189,AL189,AN189,AP189)</f>
        <v>71</v>
      </c>
      <c r="E189" s="378">
        <f t="shared" si="38"/>
        <v>667</v>
      </c>
      <c r="F189" s="376">
        <v>1</v>
      </c>
      <c r="G189" s="376">
        <v>9</v>
      </c>
      <c r="H189" s="375" t="s">
        <v>209</v>
      </c>
      <c r="I189" s="375" t="s">
        <v>209</v>
      </c>
      <c r="J189" s="376">
        <v>21</v>
      </c>
      <c r="K189" s="376">
        <v>154</v>
      </c>
      <c r="L189" s="376">
        <v>5</v>
      </c>
      <c r="M189" s="376">
        <v>47</v>
      </c>
      <c r="N189" s="376">
        <v>2</v>
      </c>
      <c r="O189" s="376">
        <v>19</v>
      </c>
      <c r="P189" s="375" t="s">
        <v>209</v>
      </c>
      <c r="Q189" s="375" t="s">
        <v>209</v>
      </c>
      <c r="R189" s="376">
        <v>2</v>
      </c>
      <c r="S189" s="410">
        <v>7</v>
      </c>
      <c r="T189" s="312" t="s">
        <v>24</v>
      </c>
      <c r="U189" s="76">
        <v>4</v>
      </c>
      <c r="V189" s="76"/>
      <c r="W189" s="76"/>
      <c r="X189" s="312" t="s">
        <v>24</v>
      </c>
      <c r="Y189" s="343"/>
      <c r="Z189" s="409">
        <v>13</v>
      </c>
      <c r="AA189" s="376">
        <v>54</v>
      </c>
      <c r="AB189" s="375" t="s">
        <v>209</v>
      </c>
      <c r="AC189" s="375" t="s">
        <v>209</v>
      </c>
      <c r="AD189" s="376">
        <v>6</v>
      </c>
      <c r="AE189" s="376">
        <v>13</v>
      </c>
      <c r="AF189" s="376">
        <v>3</v>
      </c>
      <c r="AG189" s="376">
        <v>11</v>
      </c>
      <c r="AH189" s="376">
        <v>6</v>
      </c>
      <c r="AI189" s="376">
        <v>157</v>
      </c>
      <c r="AJ189" s="376">
        <v>3</v>
      </c>
      <c r="AK189" s="376">
        <v>56</v>
      </c>
      <c r="AL189" s="375" t="s">
        <v>209</v>
      </c>
      <c r="AM189" s="375" t="s">
        <v>209</v>
      </c>
      <c r="AN189" s="376">
        <v>9</v>
      </c>
      <c r="AO189" s="376">
        <v>140</v>
      </c>
      <c r="AP189" s="375" t="s">
        <v>209</v>
      </c>
      <c r="AQ189" s="408" t="s">
        <v>209</v>
      </c>
      <c r="AR189" s="312" t="s">
        <v>24</v>
      </c>
    </row>
    <row r="190" spans="2:44" ht="12" customHeight="1">
      <c r="B190" s="312" t="s">
        <v>25</v>
      </c>
      <c r="D190" s="413">
        <f t="shared" si="38"/>
        <v>44</v>
      </c>
      <c r="E190" s="378">
        <f t="shared" si="38"/>
        <v>217</v>
      </c>
      <c r="F190" s="375" t="s">
        <v>209</v>
      </c>
      <c r="G190" s="375" t="s">
        <v>209</v>
      </c>
      <c r="H190" s="375" t="s">
        <v>209</v>
      </c>
      <c r="I190" s="375" t="s">
        <v>209</v>
      </c>
      <c r="J190" s="376">
        <v>11</v>
      </c>
      <c r="K190" s="376">
        <v>85</v>
      </c>
      <c r="L190" s="375" t="s">
        <v>209</v>
      </c>
      <c r="M190" s="375" t="s">
        <v>209</v>
      </c>
      <c r="N190" s="375" t="s">
        <v>209</v>
      </c>
      <c r="O190" s="375" t="s">
        <v>209</v>
      </c>
      <c r="P190" s="376">
        <v>1</v>
      </c>
      <c r="Q190" s="376">
        <v>13</v>
      </c>
      <c r="R190" s="376">
        <v>1</v>
      </c>
      <c r="S190" s="410">
        <v>2</v>
      </c>
      <c r="T190" s="312" t="s">
        <v>25</v>
      </c>
      <c r="U190" s="76">
        <v>4</v>
      </c>
      <c r="V190" s="76"/>
      <c r="W190" s="76"/>
      <c r="X190" s="312" t="s">
        <v>25</v>
      </c>
      <c r="Y190" s="343"/>
      <c r="Z190" s="409">
        <v>7</v>
      </c>
      <c r="AA190" s="376">
        <v>28</v>
      </c>
      <c r="AB190" s="376">
        <v>2</v>
      </c>
      <c r="AC190" s="376">
        <v>2</v>
      </c>
      <c r="AD190" s="376">
        <v>2</v>
      </c>
      <c r="AE190" s="376">
        <v>3</v>
      </c>
      <c r="AF190" s="376">
        <v>6</v>
      </c>
      <c r="AG190" s="376">
        <v>19</v>
      </c>
      <c r="AH190" s="376">
        <v>3</v>
      </c>
      <c r="AI190" s="376">
        <v>16</v>
      </c>
      <c r="AJ190" s="376">
        <v>1</v>
      </c>
      <c r="AK190" s="376">
        <v>1</v>
      </c>
      <c r="AL190" s="375" t="s">
        <v>209</v>
      </c>
      <c r="AM190" s="375" t="s">
        <v>209</v>
      </c>
      <c r="AN190" s="376">
        <v>9</v>
      </c>
      <c r="AO190" s="376">
        <v>20</v>
      </c>
      <c r="AP190" s="376">
        <v>1</v>
      </c>
      <c r="AQ190" s="410">
        <v>28</v>
      </c>
      <c r="AR190" s="312" t="s">
        <v>25</v>
      </c>
    </row>
    <row r="191" spans="2:44" ht="12" customHeight="1">
      <c r="B191" s="312" t="s">
        <v>26</v>
      </c>
      <c r="D191" s="413">
        <f t="shared" si="38"/>
        <v>22</v>
      </c>
      <c r="E191" s="378">
        <f t="shared" si="38"/>
        <v>384</v>
      </c>
      <c r="F191" s="376">
        <v>1</v>
      </c>
      <c r="G191" s="376">
        <v>28</v>
      </c>
      <c r="H191" s="375" t="s">
        <v>209</v>
      </c>
      <c r="I191" s="375" t="s">
        <v>209</v>
      </c>
      <c r="J191" s="376">
        <v>3</v>
      </c>
      <c r="K191" s="376">
        <v>24</v>
      </c>
      <c r="L191" s="376">
        <v>1</v>
      </c>
      <c r="M191" s="376">
        <v>4</v>
      </c>
      <c r="N191" s="375" t="s">
        <v>209</v>
      </c>
      <c r="O191" s="375" t="s">
        <v>209</v>
      </c>
      <c r="P191" s="375" t="s">
        <v>209</v>
      </c>
      <c r="Q191" s="375" t="s">
        <v>209</v>
      </c>
      <c r="R191" s="376">
        <v>2</v>
      </c>
      <c r="S191" s="410">
        <v>67</v>
      </c>
      <c r="T191" s="312" t="s">
        <v>26</v>
      </c>
      <c r="U191" s="76">
        <v>4</v>
      </c>
      <c r="V191" s="76"/>
      <c r="W191" s="76"/>
      <c r="X191" s="312" t="s">
        <v>26</v>
      </c>
      <c r="Y191" s="343"/>
      <c r="Z191" s="409">
        <v>2</v>
      </c>
      <c r="AA191" s="376">
        <v>5</v>
      </c>
      <c r="AB191" s="375" t="s">
        <v>209</v>
      </c>
      <c r="AC191" s="375" t="s">
        <v>209</v>
      </c>
      <c r="AD191" s="376">
        <v>1</v>
      </c>
      <c r="AE191" s="376">
        <v>2</v>
      </c>
      <c r="AF191" s="375" t="s">
        <v>209</v>
      </c>
      <c r="AG191" s="375" t="s">
        <v>209</v>
      </c>
      <c r="AH191" s="376">
        <v>3</v>
      </c>
      <c r="AI191" s="376">
        <v>102</v>
      </c>
      <c r="AJ191" s="376">
        <v>2</v>
      </c>
      <c r="AK191" s="376">
        <v>128</v>
      </c>
      <c r="AL191" s="375" t="s">
        <v>209</v>
      </c>
      <c r="AM191" s="375" t="s">
        <v>209</v>
      </c>
      <c r="AN191" s="376">
        <v>7</v>
      </c>
      <c r="AO191" s="376">
        <v>24</v>
      </c>
      <c r="AP191" s="375" t="s">
        <v>209</v>
      </c>
      <c r="AQ191" s="408" t="s">
        <v>209</v>
      </c>
      <c r="AR191" s="312" t="s">
        <v>26</v>
      </c>
    </row>
    <row r="192" spans="2:44" ht="12" customHeight="1">
      <c r="B192" s="312" t="s">
        <v>27</v>
      </c>
      <c r="D192" s="413">
        <f t="shared" si="38"/>
        <v>45</v>
      </c>
      <c r="E192" s="378">
        <f t="shared" si="38"/>
        <v>185</v>
      </c>
      <c r="F192" s="375" t="s">
        <v>209</v>
      </c>
      <c r="G192" s="375" t="s">
        <v>209</v>
      </c>
      <c r="H192" s="375" t="s">
        <v>209</v>
      </c>
      <c r="I192" s="375" t="s">
        <v>209</v>
      </c>
      <c r="J192" s="376">
        <v>7</v>
      </c>
      <c r="K192" s="376">
        <v>33</v>
      </c>
      <c r="L192" s="375" t="s">
        <v>209</v>
      </c>
      <c r="M192" s="375" t="s">
        <v>209</v>
      </c>
      <c r="N192" s="375" t="s">
        <v>209</v>
      </c>
      <c r="O192" s="375" t="s">
        <v>209</v>
      </c>
      <c r="P192" s="375" t="s">
        <v>209</v>
      </c>
      <c r="Q192" s="375" t="s">
        <v>209</v>
      </c>
      <c r="R192" s="375" t="s">
        <v>209</v>
      </c>
      <c r="S192" s="408" t="s">
        <v>209</v>
      </c>
      <c r="T192" s="312" t="s">
        <v>27</v>
      </c>
      <c r="U192" s="76">
        <v>4</v>
      </c>
      <c r="V192" s="76"/>
      <c r="W192" s="76"/>
      <c r="X192" s="312" t="s">
        <v>27</v>
      </c>
      <c r="Y192" s="343"/>
      <c r="Z192" s="409">
        <v>15</v>
      </c>
      <c r="AA192" s="376">
        <v>42</v>
      </c>
      <c r="AB192" s="375" t="s">
        <v>209</v>
      </c>
      <c r="AC192" s="375" t="s">
        <v>209</v>
      </c>
      <c r="AD192" s="376">
        <v>1</v>
      </c>
      <c r="AE192" s="376">
        <v>3</v>
      </c>
      <c r="AF192" s="376">
        <v>3</v>
      </c>
      <c r="AG192" s="376">
        <v>29</v>
      </c>
      <c r="AH192" s="376">
        <v>2</v>
      </c>
      <c r="AI192" s="376">
        <v>5</v>
      </c>
      <c r="AJ192" s="376">
        <v>3</v>
      </c>
      <c r="AK192" s="376">
        <v>39</v>
      </c>
      <c r="AL192" s="376">
        <v>1</v>
      </c>
      <c r="AM192" s="376">
        <v>3</v>
      </c>
      <c r="AN192" s="376">
        <v>13</v>
      </c>
      <c r="AO192" s="376">
        <v>31</v>
      </c>
      <c r="AP192" s="375" t="s">
        <v>209</v>
      </c>
      <c r="AQ192" s="408" t="s">
        <v>209</v>
      </c>
      <c r="AR192" s="312" t="s">
        <v>27</v>
      </c>
    </row>
    <row r="193" spans="2:44" ht="12" customHeight="1">
      <c r="B193" s="312" t="s">
        <v>28</v>
      </c>
      <c r="D193" s="413">
        <f t="shared" si="38"/>
        <v>32</v>
      </c>
      <c r="E193" s="378">
        <f t="shared" si="38"/>
        <v>144</v>
      </c>
      <c r="F193" s="375" t="s">
        <v>209</v>
      </c>
      <c r="G193" s="375" t="s">
        <v>209</v>
      </c>
      <c r="H193" s="375" t="s">
        <v>209</v>
      </c>
      <c r="I193" s="375" t="s">
        <v>209</v>
      </c>
      <c r="J193" s="376">
        <v>3</v>
      </c>
      <c r="K193" s="376">
        <v>33</v>
      </c>
      <c r="L193" s="375" t="s">
        <v>209</v>
      </c>
      <c r="M193" s="375" t="s">
        <v>209</v>
      </c>
      <c r="N193" s="375" t="s">
        <v>209</v>
      </c>
      <c r="O193" s="375" t="s">
        <v>209</v>
      </c>
      <c r="P193" s="375" t="s">
        <v>209</v>
      </c>
      <c r="Q193" s="375" t="s">
        <v>209</v>
      </c>
      <c r="R193" s="375" t="s">
        <v>209</v>
      </c>
      <c r="S193" s="408" t="s">
        <v>209</v>
      </c>
      <c r="T193" s="312" t="s">
        <v>28</v>
      </c>
      <c r="U193" s="76">
        <v>4</v>
      </c>
      <c r="V193" s="76"/>
      <c r="W193" s="76"/>
      <c r="X193" s="312" t="s">
        <v>28</v>
      </c>
      <c r="Y193" s="343"/>
      <c r="Z193" s="409">
        <v>10</v>
      </c>
      <c r="AA193" s="376">
        <v>23</v>
      </c>
      <c r="AB193" s="376">
        <v>1</v>
      </c>
      <c r="AC193" s="376">
        <v>1</v>
      </c>
      <c r="AD193" s="376">
        <v>1</v>
      </c>
      <c r="AE193" s="376">
        <v>3</v>
      </c>
      <c r="AF193" s="376">
        <v>3</v>
      </c>
      <c r="AG193" s="376">
        <v>6</v>
      </c>
      <c r="AH193" s="376">
        <v>2</v>
      </c>
      <c r="AI193" s="376">
        <v>7</v>
      </c>
      <c r="AJ193" s="376">
        <v>2</v>
      </c>
      <c r="AK193" s="376">
        <v>6</v>
      </c>
      <c r="AL193" s="375" t="s">
        <v>209</v>
      </c>
      <c r="AM193" s="375" t="s">
        <v>209</v>
      </c>
      <c r="AN193" s="376">
        <v>10</v>
      </c>
      <c r="AO193" s="376">
        <v>65</v>
      </c>
      <c r="AP193" s="375" t="s">
        <v>209</v>
      </c>
      <c r="AQ193" s="408" t="s">
        <v>209</v>
      </c>
      <c r="AR193" s="312" t="s">
        <v>28</v>
      </c>
    </row>
    <row r="194" spans="2:44" ht="6" customHeight="1">
      <c r="B194" s="312"/>
      <c r="D194" s="413" t="s">
        <v>1611</v>
      </c>
      <c r="E194" s="378" t="s">
        <v>1611</v>
      </c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  <c r="Q194" s="378"/>
      <c r="R194" s="378"/>
      <c r="S194" s="412"/>
      <c r="T194" s="312"/>
      <c r="U194" s="76"/>
      <c r="V194" s="76"/>
      <c r="W194" s="76"/>
      <c r="X194" s="312"/>
      <c r="Y194" s="343"/>
      <c r="Z194" s="413"/>
      <c r="AA194" s="378"/>
      <c r="AB194" s="378"/>
      <c r="AC194" s="378"/>
      <c r="AD194" s="378"/>
      <c r="AE194" s="378"/>
      <c r="AF194" s="376"/>
      <c r="AG194" s="376"/>
      <c r="AH194" s="376"/>
      <c r="AI194" s="376"/>
      <c r="AJ194" s="376"/>
      <c r="AK194" s="376"/>
      <c r="AL194" s="375"/>
      <c r="AM194" s="375"/>
      <c r="AN194" s="376"/>
      <c r="AO194" s="376"/>
      <c r="AP194" s="375"/>
      <c r="AQ194" s="408"/>
      <c r="AR194" s="312"/>
    </row>
    <row r="195" spans="2:44" ht="12" customHeight="1">
      <c r="B195" s="312" t="s">
        <v>29</v>
      </c>
      <c r="D195" s="413">
        <f aca="true" t="shared" si="39" ref="D195:E199">SUM(F195:F195,H195:H195,J195:J195,L195:L195,N195:N195,P195:P195,R195:R195,Z195:Z195,AB195:AB195,AD195:AD195,AF195:AF195,AH195,AJ195,AL195,AN195,AP195)</f>
        <v>18</v>
      </c>
      <c r="E195" s="378">
        <f t="shared" si="39"/>
        <v>183</v>
      </c>
      <c r="F195" s="375" t="s">
        <v>209</v>
      </c>
      <c r="G195" s="375" t="s">
        <v>209</v>
      </c>
      <c r="H195" s="375" t="s">
        <v>209</v>
      </c>
      <c r="I195" s="375" t="s">
        <v>209</v>
      </c>
      <c r="J195" s="375" t="s">
        <v>209</v>
      </c>
      <c r="K195" s="375" t="s">
        <v>209</v>
      </c>
      <c r="L195" s="376">
        <v>1</v>
      </c>
      <c r="M195" s="376">
        <v>7</v>
      </c>
      <c r="N195" s="375" t="s">
        <v>209</v>
      </c>
      <c r="O195" s="375" t="s">
        <v>209</v>
      </c>
      <c r="P195" s="375" t="s">
        <v>209</v>
      </c>
      <c r="Q195" s="375" t="s">
        <v>209</v>
      </c>
      <c r="R195" s="376">
        <v>1</v>
      </c>
      <c r="S195" s="410">
        <v>1</v>
      </c>
      <c r="T195" s="312" t="s">
        <v>29</v>
      </c>
      <c r="U195" s="76">
        <v>4</v>
      </c>
      <c r="V195" s="76"/>
      <c r="W195" s="76"/>
      <c r="X195" s="312" t="s">
        <v>29</v>
      </c>
      <c r="Y195" s="343"/>
      <c r="Z195" s="409">
        <v>7</v>
      </c>
      <c r="AA195" s="376">
        <v>74</v>
      </c>
      <c r="AB195" s="376">
        <v>1</v>
      </c>
      <c r="AC195" s="376">
        <v>1</v>
      </c>
      <c r="AD195" s="375" t="s">
        <v>209</v>
      </c>
      <c r="AE195" s="375" t="s">
        <v>209</v>
      </c>
      <c r="AF195" s="376">
        <v>1</v>
      </c>
      <c r="AG195" s="376">
        <v>1</v>
      </c>
      <c r="AH195" s="376">
        <v>1</v>
      </c>
      <c r="AI195" s="376">
        <v>2</v>
      </c>
      <c r="AJ195" s="376">
        <v>2</v>
      </c>
      <c r="AK195" s="376">
        <v>2</v>
      </c>
      <c r="AL195" s="375" t="s">
        <v>209</v>
      </c>
      <c r="AM195" s="375" t="s">
        <v>209</v>
      </c>
      <c r="AN195" s="376">
        <v>4</v>
      </c>
      <c r="AO195" s="376">
        <v>95</v>
      </c>
      <c r="AP195" s="375" t="s">
        <v>209</v>
      </c>
      <c r="AQ195" s="408" t="s">
        <v>209</v>
      </c>
      <c r="AR195" s="312" t="s">
        <v>29</v>
      </c>
    </row>
    <row r="196" spans="2:44" ht="12" customHeight="1">
      <c r="B196" s="312" t="s">
        <v>30</v>
      </c>
      <c r="D196" s="413">
        <f t="shared" si="39"/>
        <v>0</v>
      </c>
      <c r="E196" s="378">
        <f t="shared" si="39"/>
        <v>0</v>
      </c>
      <c r="F196" s="375" t="s">
        <v>209</v>
      </c>
      <c r="G196" s="375" t="s">
        <v>209</v>
      </c>
      <c r="H196" s="375" t="s">
        <v>209</v>
      </c>
      <c r="I196" s="375" t="s">
        <v>209</v>
      </c>
      <c r="J196" s="375" t="s">
        <v>209</v>
      </c>
      <c r="K196" s="375" t="s">
        <v>209</v>
      </c>
      <c r="L196" s="375" t="s">
        <v>209</v>
      </c>
      <c r="M196" s="375" t="s">
        <v>209</v>
      </c>
      <c r="N196" s="375" t="s">
        <v>209</v>
      </c>
      <c r="O196" s="375" t="s">
        <v>209</v>
      </c>
      <c r="P196" s="375" t="s">
        <v>209</v>
      </c>
      <c r="Q196" s="375" t="s">
        <v>209</v>
      </c>
      <c r="R196" s="375" t="s">
        <v>209</v>
      </c>
      <c r="S196" s="408" t="s">
        <v>209</v>
      </c>
      <c r="T196" s="312" t="s">
        <v>30</v>
      </c>
      <c r="U196" s="76">
        <v>4</v>
      </c>
      <c r="V196" s="76"/>
      <c r="W196" s="76"/>
      <c r="X196" s="312" t="s">
        <v>30</v>
      </c>
      <c r="Y196" s="343"/>
      <c r="Z196" s="414" t="s">
        <v>209</v>
      </c>
      <c r="AA196" s="375" t="s">
        <v>209</v>
      </c>
      <c r="AB196" s="375" t="s">
        <v>209</v>
      </c>
      <c r="AC196" s="375" t="s">
        <v>209</v>
      </c>
      <c r="AD196" s="375" t="s">
        <v>209</v>
      </c>
      <c r="AE196" s="375" t="s">
        <v>209</v>
      </c>
      <c r="AF196" s="375" t="s">
        <v>209</v>
      </c>
      <c r="AG196" s="375" t="s">
        <v>209</v>
      </c>
      <c r="AH196" s="375" t="s">
        <v>209</v>
      </c>
      <c r="AI196" s="375" t="s">
        <v>209</v>
      </c>
      <c r="AJ196" s="375" t="s">
        <v>209</v>
      </c>
      <c r="AK196" s="375" t="s">
        <v>209</v>
      </c>
      <c r="AL196" s="375" t="s">
        <v>209</v>
      </c>
      <c r="AM196" s="375" t="s">
        <v>209</v>
      </c>
      <c r="AN196" s="375" t="s">
        <v>209</v>
      </c>
      <c r="AO196" s="375" t="s">
        <v>209</v>
      </c>
      <c r="AP196" s="375" t="s">
        <v>209</v>
      </c>
      <c r="AQ196" s="408" t="s">
        <v>209</v>
      </c>
      <c r="AR196" s="312" t="s">
        <v>30</v>
      </c>
    </row>
    <row r="197" spans="2:44" ht="12" customHeight="1">
      <c r="B197" s="312" t="s">
        <v>31</v>
      </c>
      <c r="D197" s="413">
        <f t="shared" si="39"/>
        <v>0</v>
      </c>
      <c r="E197" s="378">
        <f t="shared" si="39"/>
        <v>0</v>
      </c>
      <c r="F197" s="375" t="s">
        <v>209</v>
      </c>
      <c r="G197" s="375" t="s">
        <v>209</v>
      </c>
      <c r="H197" s="375" t="s">
        <v>209</v>
      </c>
      <c r="I197" s="375" t="s">
        <v>209</v>
      </c>
      <c r="J197" s="375" t="s">
        <v>209</v>
      </c>
      <c r="K197" s="375" t="s">
        <v>209</v>
      </c>
      <c r="L197" s="375" t="s">
        <v>209</v>
      </c>
      <c r="M197" s="375" t="s">
        <v>209</v>
      </c>
      <c r="N197" s="375" t="s">
        <v>209</v>
      </c>
      <c r="O197" s="375" t="s">
        <v>209</v>
      </c>
      <c r="P197" s="375" t="s">
        <v>209</v>
      </c>
      <c r="Q197" s="375" t="s">
        <v>209</v>
      </c>
      <c r="R197" s="375" t="s">
        <v>209</v>
      </c>
      <c r="S197" s="408" t="s">
        <v>209</v>
      </c>
      <c r="T197" s="312" t="s">
        <v>31</v>
      </c>
      <c r="U197" s="76">
        <v>4</v>
      </c>
      <c r="V197" s="76"/>
      <c r="W197" s="76"/>
      <c r="X197" s="312" t="s">
        <v>31</v>
      </c>
      <c r="Y197" s="343"/>
      <c r="Z197" s="414" t="s">
        <v>209</v>
      </c>
      <c r="AA197" s="375" t="s">
        <v>209</v>
      </c>
      <c r="AB197" s="375" t="s">
        <v>209</v>
      </c>
      <c r="AC197" s="375" t="s">
        <v>209</v>
      </c>
      <c r="AD197" s="375" t="s">
        <v>209</v>
      </c>
      <c r="AE197" s="375" t="s">
        <v>209</v>
      </c>
      <c r="AF197" s="375" t="s">
        <v>209</v>
      </c>
      <c r="AG197" s="375" t="s">
        <v>209</v>
      </c>
      <c r="AH197" s="375" t="s">
        <v>209</v>
      </c>
      <c r="AI197" s="375" t="s">
        <v>209</v>
      </c>
      <c r="AJ197" s="375" t="s">
        <v>209</v>
      </c>
      <c r="AK197" s="375" t="s">
        <v>209</v>
      </c>
      <c r="AL197" s="375" t="s">
        <v>209</v>
      </c>
      <c r="AM197" s="375" t="s">
        <v>209</v>
      </c>
      <c r="AN197" s="375" t="s">
        <v>209</v>
      </c>
      <c r="AO197" s="375" t="s">
        <v>209</v>
      </c>
      <c r="AP197" s="375" t="s">
        <v>209</v>
      </c>
      <c r="AQ197" s="408" t="s">
        <v>209</v>
      </c>
      <c r="AR197" s="312" t="s">
        <v>31</v>
      </c>
    </row>
    <row r="198" spans="2:44" ht="12" customHeight="1">
      <c r="B198" s="312" t="s">
        <v>32</v>
      </c>
      <c r="D198" s="413">
        <f t="shared" si="39"/>
        <v>182</v>
      </c>
      <c r="E198" s="378">
        <f t="shared" si="39"/>
        <v>2237</v>
      </c>
      <c r="F198" s="375" t="s">
        <v>209</v>
      </c>
      <c r="G198" s="375" t="s">
        <v>209</v>
      </c>
      <c r="H198" s="375" t="s">
        <v>209</v>
      </c>
      <c r="I198" s="375" t="s">
        <v>209</v>
      </c>
      <c r="J198" s="376">
        <v>28</v>
      </c>
      <c r="K198" s="376">
        <v>316</v>
      </c>
      <c r="L198" s="376">
        <v>4</v>
      </c>
      <c r="M198" s="376">
        <v>32</v>
      </c>
      <c r="N198" s="375" t="s">
        <v>209</v>
      </c>
      <c r="O198" s="375" t="s">
        <v>209</v>
      </c>
      <c r="P198" s="376">
        <v>1</v>
      </c>
      <c r="Q198" s="376">
        <v>1</v>
      </c>
      <c r="R198" s="376">
        <v>3</v>
      </c>
      <c r="S198" s="410">
        <v>60</v>
      </c>
      <c r="T198" s="312" t="s">
        <v>32</v>
      </c>
      <c r="U198" s="76">
        <v>4</v>
      </c>
      <c r="V198" s="76"/>
      <c r="W198" s="76"/>
      <c r="X198" s="312" t="s">
        <v>32</v>
      </c>
      <c r="Y198" s="343"/>
      <c r="Z198" s="409">
        <v>66</v>
      </c>
      <c r="AA198" s="376">
        <v>669</v>
      </c>
      <c r="AB198" s="376">
        <v>2</v>
      </c>
      <c r="AC198" s="376">
        <v>11</v>
      </c>
      <c r="AD198" s="376">
        <v>12</v>
      </c>
      <c r="AE198" s="376">
        <v>23</v>
      </c>
      <c r="AF198" s="376">
        <v>13</v>
      </c>
      <c r="AG198" s="376">
        <v>93</v>
      </c>
      <c r="AH198" s="376">
        <v>20</v>
      </c>
      <c r="AI198" s="376">
        <v>821</v>
      </c>
      <c r="AJ198" s="376">
        <v>5</v>
      </c>
      <c r="AK198" s="376">
        <v>64</v>
      </c>
      <c r="AL198" s="376">
        <v>1</v>
      </c>
      <c r="AM198" s="376">
        <v>2</v>
      </c>
      <c r="AN198" s="376">
        <v>27</v>
      </c>
      <c r="AO198" s="376">
        <v>145</v>
      </c>
      <c r="AP198" s="375" t="s">
        <v>209</v>
      </c>
      <c r="AQ198" s="408" t="s">
        <v>209</v>
      </c>
      <c r="AR198" s="312" t="s">
        <v>32</v>
      </c>
    </row>
    <row r="199" spans="2:44" ht="12.75" customHeight="1">
      <c r="B199" s="312" t="s">
        <v>33</v>
      </c>
      <c r="D199" s="413">
        <f t="shared" si="39"/>
        <v>93</v>
      </c>
      <c r="E199" s="378">
        <f t="shared" si="39"/>
        <v>1183</v>
      </c>
      <c r="F199" s="376">
        <v>1</v>
      </c>
      <c r="G199" s="376">
        <v>11</v>
      </c>
      <c r="H199" s="375" t="s">
        <v>209</v>
      </c>
      <c r="I199" s="375" t="s">
        <v>209</v>
      </c>
      <c r="J199" s="376">
        <v>16</v>
      </c>
      <c r="K199" s="376">
        <v>152</v>
      </c>
      <c r="L199" s="376">
        <v>7</v>
      </c>
      <c r="M199" s="376">
        <v>136</v>
      </c>
      <c r="N199" s="375" t="s">
        <v>209</v>
      </c>
      <c r="O199" s="375" t="s">
        <v>209</v>
      </c>
      <c r="P199" s="376">
        <v>5</v>
      </c>
      <c r="Q199" s="376">
        <v>89</v>
      </c>
      <c r="R199" s="376">
        <v>4</v>
      </c>
      <c r="S199" s="410">
        <v>25</v>
      </c>
      <c r="T199" s="312" t="s">
        <v>33</v>
      </c>
      <c r="U199" s="76">
        <v>5</v>
      </c>
      <c r="V199" s="76"/>
      <c r="W199" s="76"/>
      <c r="X199" s="312" t="s">
        <v>33</v>
      </c>
      <c r="Y199" s="343"/>
      <c r="Z199" s="409">
        <v>18</v>
      </c>
      <c r="AA199" s="376">
        <v>84</v>
      </c>
      <c r="AB199" s="375" t="s">
        <v>209</v>
      </c>
      <c r="AC199" s="375" t="s">
        <v>209</v>
      </c>
      <c r="AD199" s="375" t="s">
        <v>209</v>
      </c>
      <c r="AE199" s="375" t="s">
        <v>209</v>
      </c>
      <c r="AF199" s="376">
        <v>3</v>
      </c>
      <c r="AG199" s="376">
        <v>8</v>
      </c>
      <c r="AH199" s="376">
        <v>9</v>
      </c>
      <c r="AI199" s="376">
        <v>339</v>
      </c>
      <c r="AJ199" s="376">
        <v>3</v>
      </c>
      <c r="AK199" s="376">
        <v>79</v>
      </c>
      <c r="AL199" s="375" t="s">
        <v>209</v>
      </c>
      <c r="AM199" s="375" t="s">
        <v>209</v>
      </c>
      <c r="AN199" s="376">
        <v>26</v>
      </c>
      <c r="AO199" s="376">
        <v>248</v>
      </c>
      <c r="AP199" s="376">
        <v>1</v>
      </c>
      <c r="AQ199" s="410">
        <v>12</v>
      </c>
      <c r="AR199" s="312" t="s">
        <v>33</v>
      </c>
    </row>
    <row r="200" spans="2:44" ht="6" customHeight="1">
      <c r="B200" s="312"/>
      <c r="D200" s="413" t="s">
        <v>1237</v>
      </c>
      <c r="E200" s="378" t="s">
        <v>1237</v>
      </c>
      <c r="F200" s="376"/>
      <c r="G200" s="376"/>
      <c r="H200" s="375"/>
      <c r="I200" s="375"/>
      <c r="J200" s="376"/>
      <c r="K200" s="376"/>
      <c r="L200" s="376"/>
      <c r="M200" s="376"/>
      <c r="N200" s="375"/>
      <c r="O200" s="375"/>
      <c r="P200" s="376"/>
      <c r="Q200" s="376"/>
      <c r="R200" s="376"/>
      <c r="S200" s="410"/>
      <c r="T200" s="312"/>
      <c r="U200" s="76"/>
      <c r="V200" s="76"/>
      <c r="W200" s="76"/>
      <c r="X200" s="312"/>
      <c r="Y200" s="343"/>
      <c r="Z200" s="409"/>
      <c r="AA200" s="376"/>
      <c r="AB200" s="375"/>
      <c r="AC200" s="375"/>
      <c r="AD200" s="375"/>
      <c r="AE200" s="375"/>
      <c r="AF200" s="376"/>
      <c r="AG200" s="376"/>
      <c r="AH200" s="376"/>
      <c r="AI200" s="376"/>
      <c r="AJ200" s="376"/>
      <c r="AK200" s="376"/>
      <c r="AL200" s="375"/>
      <c r="AM200" s="375"/>
      <c r="AN200" s="376"/>
      <c r="AO200" s="376"/>
      <c r="AP200" s="376"/>
      <c r="AQ200" s="410"/>
      <c r="AR200" s="312"/>
    </row>
    <row r="201" spans="2:44" ht="12" customHeight="1">
      <c r="B201" s="421" t="s">
        <v>34</v>
      </c>
      <c r="D201" s="413">
        <f aca="true" t="shared" si="40" ref="D201:E205">SUM(F201:F201,H201:H201,J201:J201,L201:L201,N201:N201,P201:P201,R201:R201,Z201:Z201,AB201:AB201,AD201:AD201,AF201:AF201,AH201,AJ201,AL201,AN201,AP201)</f>
        <v>61</v>
      </c>
      <c r="E201" s="378">
        <f t="shared" si="40"/>
        <v>467</v>
      </c>
      <c r="F201" s="375" t="s">
        <v>209</v>
      </c>
      <c r="G201" s="375" t="s">
        <v>209</v>
      </c>
      <c r="H201" s="375" t="s">
        <v>209</v>
      </c>
      <c r="I201" s="375" t="s">
        <v>209</v>
      </c>
      <c r="J201" s="376">
        <v>5</v>
      </c>
      <c r="K201" s="376">
        <v>41</v>
      </c>
      <c r="L201" s="376">
        <v>2</v>
      </c>
      <c r="M201" s="376">
        <v>6</v>
      </c>
      <c r="N201" s="375" t="s">
        <v>209</v>
      </c>
      <c r="O201" s="375" t="s">
        <v>209</v>
      </c>
      <c r="P201" s="376">
        <v>2</v>
      </c>
      <c r="Q201" s="376">
        <v>8</v>
      </c>
      <c r="R201" s="376">
        <v>2</v>
      </c>
      <c r="S201" s="410">
        <v>32</v>
      </c>
      <c r="T201" s="421" t="s">
        <v>34</v>
      </c>
      <c r="U201" s="76">
        <v>5</v>
      </c>
      <c r="V201" s="76"/>
      <c r="W201" s="76"/>
      <c r="X201" s="421" t="s">
        <v>34</v>
      </c>
      <c r="Y201" s="343"/>
      <c r="Z201" s="409">
        <v>24</v>
      </c>
      <c r="AA201" s="376">
        <v>190</v>
      </c>
      <c r="AB201" s="375" t="s">
        <v>209</v>
      </c>
      <c r="AC201" s="375" t="s">
        <v>209</v>
      </c>
      <c r="AD201" s="376">
        <v>4</v>
      </c>
      <c r="AE201" s="376">
        <v>5</v>
      </c>
      <c r="AF201" s="376">
        <v>5</v>
      </c>
      <c r="AG201" s="376">
        <v>26</v>
      </c>
      <c r="AH201" s="375" t="s">
        <v>209</v>
      </c>
      <c r="AI201" s="375" t="s">
        <v>209</v>
      </c>
      <c r="AJ201" s="376">
        <v>4</v>
      </c>
      <c r="AK201" s="376">
        <v>58</v>
      </c>
      <c r="AL201" s="375" t="s">
        <v>209</v>
      </c>
      <c r="AM201" s="375" t="s">
        <v>209</v>
      </c>
      <c r="AN201" s="376">
        <v>13</v>
      </c>
      <c r="AO201" s="376">
        <v>101</v>
      </c>
      <c r="AP201" s="375" t="s">
        <v>209</v>
      </c>
      <c r="AQ201" s="408" t="s">
        <v>209</v>
      </c>
      <c r="AR201" s="421" t="s">
        <v>34</v>
      </c>
    </row>
    <row r="202" spans="2:44" ht="12" customHeight="1">
      <c r="B202" s="421" t="s">
        <v>35</v>
      </c>
      <c r="D202" s="413">
        <f t="shared" si="40"/>
        <v>36</v>
      </c>
      <c r="E202" s="378">
        <f t="shared" si="40"/>
        <v>373</v>
      </c>
      <c r="F202" s="375" t="s">
        <v>209</v>
      </c>
      <c r="G202" s="375" t="s">
        <v>209</v>
      </c>
      <c r="H202" s="375" t="s">
        <v>209</v>
      </c>
      <c r="I202" s="375" t="s">
        <v>209</v>
      </c>
      <c r="J202" s="376">
        <v>3</v>
      </c>
      <c r="K202" s="376">
        <v>31</v>
      </c>
      <c r="L202" s="376">
        <v>1</v>
      </c>
      <c r="M202" s="376">
        <v>28</v>
      </c>
      <c r="N202" s="375" t="s">
        <v>209</v>
      </c>
      <c r="O202" s="375" t="s">
        <v>209</v>
      </c>
      <c r="P202" s="375" t="s">
        <v>209</v>
      </c>
      <c r="Q202" s="375" t="s">
        <v>209</v>
      </c>
      <c r="R202" s="376">
        <v>3</v>
      </c>
      <c r="S202" s="410">
        <v>141</v>
      </c>
      <c r="T202" s="421" t="s">
        <v>35</v>
      </c>
      <c r="U202" s="76">
        <v>5</v>
      </c>
      <c r="V202" s="76"/>
      <c r="W202" s="76"/>
      <c r="X202" s="421" t="s">
        <v>35</v>
      </c>
      <c r="Y202" s="343"/>
      <c r="Z202" s="409">
        <v>13</v>
      </c>
      <c r="AA202" s="376">
        <v>77</v>
      </c>
      <c r="AB202" s="375" t="s">
        <v>209</v>
      </c>
      <c r="AC202" s="375" t="s">
        <v>209</v>
      </c>
      <c r="AD202" s="376">
        <v>1</v>
      </c>
      <c r="AE202" s="376">
        <v>1</v>
      </c>
      <c r="AF202" s="376">
        <v>3</v>
      </c>
      <c r="AG202" s="376">
        <v>14</v>
      </c>
      <c r="AH202" s="376">
        <v>1</v>
      </c>
      <c r="AI202" s="376">
        <v>8</v>
      </c>
      <c r="AJ202" s="375" t="s">
        <v>209</v>
      </c>
      <c r="AK202" s="375" t="s">
        <v>209</v>
      </c>
      <c r="AL202" s="375" t="s">
        <v>209</v>
      </c>
      <c r="AM202" s="375" t="s">
        <v>209</v>
      </c>
      <c r="AN202" s="376">
        <v>11</v>
      </c>
      <c r="AO202" s="376">
        <v>73</v>
      </c>
      <c r="AP202" s="375" t="s">
        <v>209</v>
      </c>
      <c r="AQ202" s="408" t="s">
        <v>209</v>
      </c>
      <c r="AR202" s="421" t="s">
        <v>35</v>
      </c>
    </row>
    <row r="203" spans="2:44" ht="12" customHeight="1">
      <c r="B203" s="421" t="s">
        <v>36</v>
      </c>
      <c r="D203" s="413">
        <f t="shared" si="40"/>
        <v>69</v>
      </c>
      <c r="E203" s="378">
        <f t="shared" si="40"/>
        <v>701</v>
      </c>
      <c r="F203" s="375" t="s">
        <v>209</v>
      </c>
      <c r="G203" s="375" t="s">
        <v>209</v>
      </c>
      <c r="H203" s="375" t="s">
        <v>209</v>
      </c>
      <c r="I203" s="375" t="s">
        <v>209</v>
      </c>
      <c r="J203" s="376">
        <v>2</v>
      </c>
      <c r="K203" s="376">
        <v>8</v>
      </c>
      <c r="L203" s="375" t="s">
        <v>209</v>
      </c>
      <c r="M203" s="375" t="s">
        <v>209</v>
      </c>
      <c r="N203" s="375" t="s">
        <v>209</v>
      </c>
      <c r="O203" s="375" t="s">
        <v>209</v>
      </c>
      <c r="P203" s="375" t="s">
        <v>209</v>
      </c>
      <c r="Q203" s="375" t="s">
        <v>209</v>
      </c>
      <c r="R203" s="376">
        <v>1</v>
      </c>
      <c r="S203" s="410">
        <v>63</v>
      </c>
      <c r="T203" s="421" t="s">
        <v>36</v>
      </c>
      <c r="U203" s="76">
        <v>5</v>
      </c>
      <c r="V203" s="76"/>
      <c r="W203" s="76"/>
      <c r="X203" s="421" t="s">
        <v>36</v>
      </c>
      <c r="Y203" s="343"/>
      <c r="Z203" s="409">
        <v>31</v>
      </c>
      <c r="AA203" s="376">
        <v>381</v>
      </c>
      <c r="AB203" s="376">
        <v>1</v>
      </c>
      <c r="AC203" s="376">
        <v>13</v>
      </c>
      <c r="AD203" s="376">
        <v>5</v>
      </c>
      <c r="AE203" s="376">
        <v>6</v>
      </c>
      <c r="AF203" s="376">
        <v>10</v>
      </c>
      <c r="AG203" s="376">
        <v>71</v>
      </c>
      <c r="AH203" s="376">
        <v>7</v>
      </c>
      <c r="AI203" s="376">
        <v>69</v>
      </c>
      <c r="AJ203" s="376">
        <v>2</v>
      </c>
      <c r="AK203" s="376">
        <v>4</v>
      </c>
      <c r="AL203" s="376">
        <v>1</v>
      </c>
      <c r="AM203" s="376">
        <v>6</v>
      </c>
      <c r="AN203" s="376">
        <v>9</v>
      </c>
      <c r="AO203" s="376">
        <v>80</v>
      </c>
      <c r="AP203" s="375" t="s">
        <v>209</v>
      </c>
      <c r="AQ203" s="408" t="s">
        <v>209</v>
      </c>
      <c r="AR203" s="421" t="s">
        <v>36</v>
      </c>
    </row>
    <row r="204" spans="2:44" ht="12" customHeight="1">
      <c r="B204" s="421" t="s">
        <v>37</v>
      </c>
      <c r="D204" s="413">
        <f t="shared" si="40"/>
        <v>69</v>
      </c>
      <c r="E204" s="378">
        <f t="shared" si="40"/>
        <v>360</v>
      </c>
      <c r="F204" s="375" t="s">
        <v>209</v>
      </c>
      <c r="G204" s="375" t="s">
        <v>209</v>
      </c>
      <c r="H204" s="375" t="s">
        <v>209</v>
      </c>
      <c r="I204" s="375" t="s">
        <v>209</v>
      </c>
      <c r="J204" s="376">
        <v>4</v>
      </c>
      <c r="K204" s="376">
        <v>32</v>
      </c>
      <c r="L204" s="375" t="s">
        <v>209</v>
      </c>
      <c r="M204" s="375" t="s">
        <v>209</v>
      </c>
      <c r="N204" s="375" t="s">
        <v>209</v>
      </c>
      <c r="O204" s="375" t="s">
        <v>209</v>
      </c>
      <c r="P204" s="375" t="s">
        <v>209</v>
      </c>
      <c r="Q204" s="375" t="s">
        <v>209</v>
      </c>
      <c r="R204" s="376">
        <v>1</v>
      </c>
      <c r="S204" s="410">
        <v>2</v>
      </c>
      <c r="T204" s="421" t="s">
        <v>37</v>
      </c>
      <c r="U204" s="76">
        <v>5</v>
      </c>
      <c r="V204" s="76"/>
      <c r="W204" s="76"/>
      <c r="X204" s="421" t="s">
        <v>37</v>
      </c>
      <c r="Y204" s="343"/>
      <c r="Z204" s="409">
        <v>21</v>
      </c>
      <c r="AA204" s="376">
        <v>186</v>
      </c>
      <c r="AB204" s="376">
        <v>2</v>
      </c>
      <c r="AC204" s="376">
        <v>5</v>
      </c>
      <c r="AD204" s="376">
        <v>2</v>
      </c>
      <c r="AE204" s="376">
        <v>3</v>
      </c>
      <c r="AF204" s="376">
        <v>8</v>
      </c>
      <c r="AG204" s="376">
        <v>24</v>
      </c>
      <c r="AH204" s="376">
        <v>6</v>
      </c>
      <c r="AI204" s="376">
        <v>57</v>
      </c>
      <c r="AJ204" s="376">
        <v>5</v>
      </c>
      <c r="AK204" s="376">
        <v>8</v>
      </c>
      <c r="AL204" s="376">
        <v>1</v>
      </c>
      <c r="AM204" s="376">
        <v>5</v>
      </c>
      <c r="AN204" s="376">
        <v>19</v>
      </c>
      <c r="AO204" s="376">
        <v>38</v>
      </c>
      <c r="AP204" s="375" t="s">
        <v>209</v>
      </c>
      <c r="AQ204" s="408" t="s">
        <v>209</v>
      </c>
      <c r="AR204" s="421" t="s">
        <v>37</v>
      </c>
    </row>
    <row r="205" spans="2:44" ht="12" customHeight="1">
      <c r="B205" s="421" t="s">
        <v>38</v>
      </c>
      <c r="D205" s="413">
        <f t="shared" si="40"/>
        <v>35</v>
      </c>
      <c r="E205" s="378">
        <f t="shared" si="40"/>
        <v>214</v>
      </c>
      <c r="F205" s="375" t="s">
        <v>209</v>
      </c>
      <c r="G205" s="375" t="s">
        <v>209</v>
      </c>
      <c r="H205" s="375" t="s">
        <v>209</v>
      </c>
      <c r="I205" s="375" t="s">
        <v>209</v>
      </c>
      <c r="J205" s="376">
        <v>5</v>
      </c>
      <c r="K205" s="376">
        <v>18</v>
      </c>
      <c r="L205" s="376">
        <v>2</v>
      </c>
      <c r="M205" s="376">
        <v>16</v>
      </c>
      <c r="N205" s="375" t="s">
        <v>209</v>
      </c>
      <c r="O205" s="375" t="s">
        <v>209</v>
      </c>
      <c r="P205" s="375" t="s">
        <v>209</v>
      </c>
      <c r="Q205" s="375" t="s">
        <v>209</v>
      </c>
      <c r="R205" s="376">
        <v>1</v>
      </c>
      <c r="S205" s="410">
        <v>4</v>
      </c>
      <c r="T205" s="421" t="s">
        <v>38</v>
      </c>
      <c r="U205" s="76">
        <v>5</v>
      </c>
      <c r="V205" s="76"/>
      <c r="W205" s="76"/>
      <c r="X205" s="421" t="s">
        <v>38</v>
      </c>
      <c r="Y205" s="343"/>
      <c r="Z205" s="409">
        <v>6</v>
      </c>
      <c r="AA205" s="376">
        <v>26</v>
      </c>
      <c r="AB205" s="376">
        <v>1</v>
      </c>
      <c r="AC205" s="376">
        <v>1</v>
      </c>
      <c r="AD205" s="376">
        <v>1</v>
      </c>
      <c r="AE205" s="376">
        <v>1</v>
      </c>
      <c r="AF205" s="376">
        <v>6</v>
      </c>
      <c r="AG205" s="376">
        <v>28</v>
      </c>
      <c r="AH205" s="376">
        <v>5</v>
      </c>
      <c r="AI205" s="376">
        <v>66</v>
      </c>
      <c r="AJ205" s="376">
        <v>3</v>
      </c>
      <c r="AK205" s="376">
        <v>35</v>
      </c>
      <c r="AL205" s="375" t="s">
        <v>209</v>
      </c>
      <c r="AM205" s="375" t="s">
        <v>209</v>
      </c>
      <c r="AN205" s="376">
        <v>5</v>
      </c>
      <c r="AO205" s="376">
        <v>19</v>
      </c>
      <c r="AP205" s="375" t="s">
        <v>209</v>
      </c>
      <c r="AQ205" s="408" t="s">
        <v>209</v>
      </c>
      <c r="AR205" s="421" t="s">
        <v>38</v>
      </c>
    </row>
    <row r="206" spans="2:44" ht="6" customHeight="1">
      <c r="B206" s="312"/>
      <c r="D206" s="413" t="s">
        <v>1237</v>
      </c>
      <c r="E206" s="378" t="s">
        <v>1237</v>
      </c>
      <c r="F206" s="378"/>
      <c r="G206" s="378"/>
      <c r="H206" s="378"/>
      <c r="I206" s="378"/>
      <c r="J206" s="378"/>
      <c r="K206" s="378"/>
      <c r="L206" s="378"/>
      <c r="M206" s="378"/>
      <c r="N206" s="378"/>
      <c r="O206" s="378"/>
      <c r="P206" s="378"/>
      <c r="Q206" s="378"/>
      <c r="R206" s="378"/>
      <c r="S206" s="412"/>
      <c r="T206" s="312"/>
      <c r="U206" s="76"/>
      <c r="V206" s="76"/>
      <c r="W206" s="76"/>
      <c r="X206" s="312"/>
      <c r="Y206" s="343"/>
      <c r="Z206" s="413"/>
      <c r="AA206" s="378"/>
      <c r="AB206" s="378"/>
      <c r="AC206" s="378"/>
      <c r="AD206" s="378"/>
      <c r="AE206" s="378"/>
      <c r="AF206" s="376"/>
      <c r="AG206" s="376"/>
      <c r="AH206" s="376"/>
      <c r="AI206" s="376"/>
      <c r="AJ206" s="376"/>
      <c r="AK206" s="376"/>
      <c r="AL206" s="375"/>
      <c r="AM206" s="375"/>
      <c r="AN206" s="376"/>
      <c r="AO206" s="376"/>
      <c r="AP206" s="376"/>
      <c r="AQ206" s="410"/>
      <c r="AR206" s="312"/>
    </row>
    <row r="207" spans="2:44" ht="12" customHeight="1">
      <c r="B207" s="312" t="s">
        <v>39</v>
      </c>
      <c r="D207" s="413">
        <f aca="true" t="shared" si="41" ref="D207:E211">SUM(F207:F207,H207:H207,J207:J207,L207:L207,N207:N207,P207:P207,R207:R207,Z207:Z207,AB207:AB207,AD207:AD207,AF207:AF207,AH207,AJ207,AL207,AN207,AP207)</f>
        <v>402</v>
      </c>
      <c r="E207" s="378">
        <f t="shared" si="41"/>
        <v>5683</v>
      </c>
      <c r="F207" s="375" t="s">
        <v>209</v>
      </c>
      <c r="G207" s="375" t="s">
        <v>209</v>
      </c>
      <c r="H207" s="375" t="s">
        <v>209</v>
      </c>
      <c r="I207" s="375" t="s">
        <v>209</v>
      </c>
      <c r="J207" s="376">
        <v>49</v>
      </c>
      <c r="K207" s="376">
        <v>614</v>
      </c>
      <c r="L207" s="376">
        <v>27</v>
      </c>
      <c r="M207" s="376">
        <v>810</v>
      </c>
      <c r="N207" s="375" t="s">
        <v>209</v>
      </c>
      <c r="O207" s="375" t="s">
        <v>209</v>
      </c>
      <c r="P207" s="376">
        <v>2</v>
      </c>
      <c r="Q207" s="376">
        <v>11</v>
      </c>
      <c r="R207" s="376">
        <v>36</v>
      </c>
      <c r="S207" s="410">
        <v>1172</v>
      </c>
      <c r="T207" s="312" t="s">
        <v>39</v>
      </c>
      <c r="U207" s="76">
        <v>5</v>
      </c>
      <c r="V207" s="76"/>
      <c r="W207" s="76"/>
      <c r="X207" s="312" t="s">
        <v>39</v>
      </c>
      <c r="Y207" s="343"/>
      <c r="Z207" s="409">
        <v>185</v>
      </c>
      <c r="AA207" s="376">
        <v>2171</v>
      </c>
      <c r="AB207" s="376">
        <v>3</v>
      </c>
      <c r="AC207" s="376">
        <v>19</v>
      </c>
      <c r="AD207" s="375" t="s">
        <v>209</v>
      </c>
      <c r="AE207" s="375" t="s">
        <v>209</v>
      </c>
      <c r="AF207" s="376">
        <v>7</v>
      </c>
      <c r="AG207" s="376">
        <v>23</v>
      </c>
      <c r="AH207" s="376">
        <v>5</v>
      </c>
      <c r="AI207" s="376">
        <v>175</v>
      </c>
      <c r="AJ207" s="376">
        <v>5</v>
      </c>
      <c r="AK207" s="376">
        <v>68</v>
      </c>
      <c r="AL207" s="376">
        <v>8</v>
      </c>
      <c r="AM207" s="376">
        <v>42</v>
      </c>
      <c r="AN207" s="376">
        <v>74</v>
      </c>
      <c r="AO207" s="376">
        <v>552</v>
      </c>
      <c r="AP207" s="376">
        <v>1</v>
      </c>
      <c r="AQ207" s="410">
        <v>26</v>
      </c>
      <c r="AR207" s="312" t="s">
        <v>39</v>
      </c>
    </row>
    <row r="208" spans="2:44" ht="12" customHeight="1">
      <c r="B208" s="312" t="s">
        <v>40</v>
      </c>
      <c r="D208" s="413">
        <f t="shared" si="41"/>
        <v>24</v>
      </c>
      <c r="E208" s="378">
        <f t="shared" si="41"/>
        <v>79</v>
      </c>
      <c r="F208" s="375" t="s">
        <v>209</v>
      </c>
      <c r="G208" s="375" t="s">
        <v>209</v>
      </c>
      <c r="H208" s="375" t="s">
        <v>209</v>
      </c>
      <c r="I208" s="375" t="s">
        <v>209</v>
      </c>
      <c r="J208" s="376">
        <v>2</v>
      </c>
      <c r="K208" s="376">
        <v>11</v>
      </c>
      <c r="L208" s="376">
        <v>3</v>
      </c>
      <c r="M208" s="376">
        <v>16</v>
      </c>
      <c r="N208" s="376">
        <v>2</v>
      </c>
      <c r="O208" s="376">
        <v>8</v>
      </c>
      <c r="P208" s="375" t="s">
        <v>209</v>
      </c>
      <c r="Q208" s="375" t="s">
        <v>209</v>
      </c>
      <c r="R208" s="375" t="s">
        <v>209</v>
      </c>
      <c r="S208" s="408" t="s">
        <v>209</v>
      </c>
      <c r="T208" s="312" t="s">
        <v>40</v>
      </c>
      <c r="U208" s="76">
        <v>5</v>
      </c>
      <c r="V208" s="76"/>
      <c r="W208" s="76"/>
      <c r="X208" s="312" t="s">
        <v>40</v>
      </c>
      <c r="Y208" s="343"/>
      <c r="Z208" s="409">
        <v>4</v>
      </c>
      <c r="AA208" s="376">
        <v>13</v>
      </c>
      <c r="AB208" s="375" t="s">
        <v>209</v>
      </c>
      <c r="AC208" s="375" t="s">
        <v>209</v>
      </c>
      <c r="AD208" s="376">
        <v>5</v>
      </c>
      <c r="AE208" s="376">
        <v>6</v>
      </c>
      <c r="AF208" s="376">
        <v>1</v>
      </c>
      <c r="AG208" s="376">
        <v>1</v>
      </c>
      <c r="AH208" s="375" t="s">
        <v>209</v>
      </c>
      <c r="AI208" s="375" t="s">
        <v>209</v>
      </c>
      <c r="AJ208" s="375" t="s">
        <v>209</v>
      </c>
      <c r="AK208" s="375" t="s">
        <v>209</v>
      </c>
      <c r="AL208" s="375" t="s">
        <v>209</v>
      </c>
      <c r="AM208" s="375" t="s">
        <v>209</v>
      </c>
      <c r="AN208" s="376">
        <v>7</v>
      </c>
      <c r="AO208" s="376">
        <v>24</v>
      </c>
      <c r="AP208" s="375" t="s">
        <v>209</v>
      </c>
      <c r="AQ208" s="408" t="s">
        <v>209</v>
      </c>
      <c r="AR208" s="312" t="s">
        <v>40</v>
      </c>
    </row>
    <row r="209" spans="2:44" ht="12" customHeight="1">
      <c r="B209" s="312" t="s">
        <v>41</v>
      </c>
      <c r="D209" s="413">
        <f t="shared" si="41"/>
        <v>117</v>
      </c>
      <c r="E209" s="378">
        <f t="shared" si="41"/>
        <v>1569</v>
      </c>
      <c r="F209" s="375" t="s">
        <v>209</v>
      </c>
      <c r="G209" s="375" t="s">
        <v>209</v>
      </c>
      <c r="H209" s="375" t="s">
        <v>209</v>
      </c>
      <c r="I209" s="375" t="s">
        <v>209</v>
      </c>
      <c r="J209" s="376">
        <v>7</v>
      </c>
      <c r="K209" s="376">
        <v>52</v>
      </c>
      <c r="L209" s="376">
        <v>3</v>
      </c>
      <c r="M209" s="376">
        <v>88</v>
      </c>
      <c r="N209" s="375" t="s">
        <v>209</v>
      </c>
      <c r="O209" s="375" t="s">
        <v>209</v>
      </c>
      <c r="P209" s="375" t="s">
        <v>209</v>
      </c>
      <c r="Q209" s="375" t="s">
        <v>209</v>
      </c>
      <c r="R209" s="376">
        <v>2</v>
      </c>
      <c r="S209" s="410">
        <v>112</v>
      </c>
      <c r="T209" s="312" t="s">
        <v>41</v>
      </c>
      <c r="U209" s="76">
        <v>4</v>
      </c>
      <c r="V209" s="76"/>
      <c r="W209" s="76"/>
      <c r="X209" s="312" t="s">
        <v>41</v>
      </c>
      <c r="Y209" s="343"/>
      <c r="Z209" s="409">
        <v>46</v>
      </c>
      <c r="AA209" s="376">
        <v>651</v>
      </c>
      <c r="AB209" s="376">
        <v>1</v>
      </c>
      <c r="AC209" s="376">
        <v>2</v>
      </c>
      <c r="AD209" s="376">
        <v>7</v>
      </c>
      <c r="AE209" s="376">
        <v>12</v>
      </c>
      <c r="AF209" s="376">
        <v>16</v>
      </c>
      <c r="AG209" s="376">
        <v>98</v>
      </c>
      <c r="AH209" s="376">
        <v>7</v>
      </c>
      <c r="AI209" s="376">
        <v>46</v>
      </c>
      <c r="AJ209" s="376">
        <v>4</v>
      </c>
      <c r="AK209" s="376">
        <v>129</v>
      </c>
      <c r="AL209" s="376">
        <v>2</v>
      </c>
      <c r="AM209" s="376">
        <v>6</v>
      </c>
      <c r="AN209" s="376">
        <v>22</v>
      </c>
      <c r="AO209" s="376">
        <v>373</v>
      </c>
      <c r="AP209" s="375" t="s">
        <v>209</v>
      </c>
      <c r="AQ209" s="408" t="s">
        <v>209</v>
      </c>
      <c r="AR209" s="312" t="s">
        <v>41</v>
      </c>
    </row>
    <row r="210" spans="2:44" ht="12" customHeight="1">
      <c r="B210" s="312" t="s">
        <v>42</v>
      </c>
      <c r="D210" s="413">
        <f t="shared" si="41"/>
        <v>125</v>
      </c>
      <c r="E210" s="378">
        <f t="shared" si="41"/>
        <v>1943</v>
      </c>
      <c r="F210" s="375" t="s">
        <v>209</v>
      </c>
      <c r="G210" s="375" t="s">
        <v>209</v>
      </c>
      <c r="H210" s="376">
        <v>1</v>
      </c>
      <c r="I210" s="376">
        <v>6</v>
      </c>
      <c r="J210" s="376">
        <v>18</v>
      </c>
      <c r="K210" s="376">
        <v>109</v>
      </c>
      <c r="L210" s="376">
        <v>6</v>
      </c>
      <c r="M210" s="376">
        <v>122</v>
      </c>
      <c r="N210" s="375" t="s">
        <v>209</v>
      </c>
      <c r="O210" s="375" t="s">
        <v>209</v>
      </c>
      <c r="P210" s="375" t="s">
        <v>209</v>
      </c>
      <c r="Q210" s="375" t="s">
        <v>209</v>
      </c>
      <c r="R210" s="376">
        <v>4</v>
      </c>
      <c r="S210" s="410">
        <v>1096</v>
      </c>
      <c r="T210" s="312" t="s">
        <v>42</v>
      </c>
      <c r="U210" s="76">
        <v>4</v>
      </c>
      <c r="V210" s="76"/>
      <c r="W210" s="76"/>
      <c r="X210" s="312" t="s">
        <v>42</v>
      </c>
      <c r="Y210" s="343"/>
      <c r="Z210" s="409">
        <v>26</v>
      </c>
      <c r="AA210" s="376">
        <v>181</v>
      </c>
      <c r="AB210" s="376">
        <v>3</v>
      </c>
      <c r="AC210" s="376">
        <v>11</v>
      </c>
      <c r="AD210" s="376">
        <v>9</v>
      </c>
      <c r="AE210" s="376">
        <v>12</v>
      </c>
      <c r="AF210" s="376">
        <v>7</v>
      </c>
      <c r="AG210" s="376">
        <v>48</v>
      </c>
      <c r="AH210" s="376">
        <v>2</v>
      </c>
      <c r="AI210" s="376">
        <v>10</v>
      </c>
      <c r="AJ210" s="376">
        <v>4</v>
      </c>
      <c r="AK210" s="376">
        <v>9</v>
      </c>
      <c r="AL210" s="375" t="s">
        <v>209</v>
      </c>
      <c r="AM210" s="375" t="s">
        <v>209</v>
      </c>
      <c r="AN210" s="376">
        <v>45</v>
      </c>
      <c r="AO210" s="376">
        <v>339</v>
      </c>
      <c r="AP210" s="375" t="s">
        <v>209</v>
      </c>
      <c r="AQ210" s="408" t="s">
        <v>209</v>
      </c>
      <c r="AR210" s="312" t="s">
        <v>42</v>
      </c>
    </row>
    <row r="211" spans="2:44" ht="12" customHeight="1">
      <c r="B211" s="312" t="s">
        <v>43</v>
      </c>
      <c r="D211" s="413">
        <f t="shared" si="41"/>
        <v>139</v>
      </c>
      <c r="E211" s="378">
        <f t="shared" si="41"/>
        <v>1626</v>
      </c>
      <c r="F211" s="375" t="s">
        <v>209</v>
      </c>
      <c r="G211" s="375" t="s">
        <v>209</v>
      </c>
      <c r="H211" s="375" t="s">
        <v>209</v>
      </c>
      <c r="I211" s="375" t="s">
        <v>209</v>
      </c>
      <c r="J211" s="376">
        <v>17</v>
      </c>
      <c r="K211" s="376">
        <v>156</v>
      </c>
      <c r="L211" s="376">
        <v>14</v>
      </c>
      <c r="M211" s="376">
        <v>462</v>
      </c>
      <c r="N211" s="375" t="s">
        <v>209</v>
      </c>
      <c r="O211" s="375" t="s">
        <v>209</v>
      </c>
      <c r="P211" s="376">
        <v>1</v>
      </c>
      <c r="Q211" s="376">
        <v>11</v>
      </c>
      <c r="R211" s="376">
        <v>3</v>
      </c>
      <c r="S211" s="410">
        <v>25</v>
      </c>
      <c r="T211" s="312" t="s">
        <v>43</v>
      </c>
      <c r="U211" s="76">
        <v>4</v>
      </c>
      <c r="V211" s="76"/>
      <c r="W211" s="76"/>
      <c r="X211" s="312" t="s">
        <v>43</v>
      </c>
      <c r="Y211" s="343"/>
      <c r="Z211" s="409">
        <v>53</v>
      </c>
      <c r="AA211" s="376">
        <v>540</v>
      </c>
      <c r="AB211" s="376">
        <v>2</v>
      </c>
      <c r="AC211" s="376">
        <v>7</v>
      </c>
      <c r="AD211" s="376">
        <v>9</v>
      </c>
      <c r="AE211" s="376">
        <v>17</v>
      </c>
      <c r="AF211" s="376">
        <v>11</v>
      </c>
      <c r="AG211" s="376">
        <v>98</v>
      </c>
      <c r="AH211" s="376">
        <v>6</v>
      </c>
      <c r="AI211" s="376">
        <v>63</v>
      </c>
      <c r="AJ211" s="375" t="s">
        <v>209</v>
      </c>
      <c r="AK211" s="375" t="s">
        <v>209</v>
      </c>
      <c r="AL211" s="375" t="s">
        <v>209</v>
      </c>
      <c r="AM211" s="375" t="s">
        <v>209</v>
      </c>
      <c r="AN211" s="376">
        <v>23</v>
      </c>
      <c r="AO211" s="376">
        <v>247</v>
      </c>
      <c r="AP211" s="375" t="s">
        <v>209</v>
      </c>
      <c r="AQ211" s="408" t="s">
        <v>209</v>
      </c>
      <c r="AR211" s="312" t="s">
        <v>43</v>
      </c>
    </row>
    <row r="212" spans="2:44" ht="6" customHeight="1">
      <c r="B212" s="312"/>
      <c r="D212" s="413" t="s">
        <v>1237</v>
      </c>
      <c r="E212" s="378" t="s">
        <v>1237</v>
      </c>
      <c r="F212" s="379"/>
      <c r="G212" s="379"/>
      <c r="H212" s="379"/>
      <c r="I212" s="379"/>
      <c r="J212" s="378"/>
      <c r="K212" s="378"/>
      <c r="L212" s="378"/>
      <c r="M212" s="378"/>
      <c r="N212" s="379"/>
      <c r="O212" s="379"/>
      <c r="P212" s="378"/>
      <c r="Q212" s="378"/>
      <c r="R212" s="378"/>
      <c r="S212" s="412"/>
      <c r="T212" s="312"/>
      <c r="U212" s="76"/>
      <c r="V212" s="76"/>
      <c r="W212" s="76"/>
      <c r="X212" s="312"/>
      <c r="Y212" s="343"/>
      <c r="Z212" s="413"/>
      <c r="AA212" s="378"/>
      <c r="AB212" s="378"/>
      <c r="AC212" s="378"/>
      <c r="AD212" s="378"/>
      <c r="AE212" s="378"/>
      <c r="AF212" s="376"/>
      <c r="AG212" s="376"/>
      <c r="AH212" s="375"/>
      <c r="AI212" s="375"/>
      <c r="AJ212" s="375"/>
      <c r="AK212" s="375"/>
      <c r="AL212" s="375"/>
      <c r="AM212" s="375"/>
      <c r="AN212" s="376"/>
      <c r="AO212" s="376"/>
      <c r="AP212" s="375"/>
      <c r="AQ212" s="408"/>
      <c r="AR212" s="312"/>
    </row>
    <row r="213" spans="2:44" ht="12" customHeight="1">
      <c r="B213" s="312" t="s">
        <v>44</v>
      </c>
      <c r="D213" s="413">
        <f aca="true" t="shared" si="42" ref="D213:E215">SUM(F213:F213,H213:H213,J213:J213,L213:L213,N213:N213,P213:P213,R213:R213,Z213:Z213,AB213:AB213,AD213:AD213,AF213:AF213,AH213,AJ213,AL213,AN213,AP213)</f>
        <v>110</v>
      </c>
      <c r="E213" s="378">
        <f t="shared" si="42"/>
        <v>1489</v>
      </c>
      <c r="F213" s="375" t="s">
        <v>209</v>
      </c>
      <c r="G213" s="375" t="s">
        <v>209</v>
      </c>
      <c r="H213" s="375" t="s">
        <v>209</v>
      </c>
      <c r="I213" s="375" t="s">
        <v>209</v>
      </c>
      <c r="J213" s="376">
        <v>11</v>
      </c>
      <c r="K213" s="376">
        <v>66</v>
      </c>
      <c r="L213" s="376">
        <v>15</v>
      </c>
      <c r="M213" s="376">
        <v>431</v>
      </c>
      <c r="N213" s="375" t="s">
        <v>209</v>
      </c>
      <c r="O213" s="375" t="s">
        <v>209</v>
      </c>
      <c r="P213" s="376">
        <v>1</v>
      </c>
      <c r="Q213" s="376">
        <v>5</v>
      </c>
      <c r="R213" s="376">
        <v>3</v>
      </c>
      <c r="S213" s="410">
        <v>114</v>
      </c>
      <c r="T213" s="312" t="s">
        <v>44</v>
      </c>
      <c r="U213" s="76">
        <v>4</v>
      </c>
      <c r="V213" s="76"/>
      <c r="W213" s="76"/>
      <c r="X213" s="312" t="s">
        <v>44</v>
      </c>
      <c r="Y213" s="343"/>
      <c r="Z213" s="409">
        <v>21</v>
      </c>
      <c r="AA213" s="376">
        <v>292</v>
      </c>
      <c r="AB213" s="376">
        <v>2</v>
      </c>
      <c r="AC213" s="376">
        <v>2</v>
      </c>
      <c r="AD213" s="376">
        <v>9</v>
      </c>
      <c r="AE213" s="376">
        <v>12</v>
      </c>
      <c r="AF213" s="376">
        <v>10</v>
      </c>
      <c r="AG213" s="376">
        <v>190</v>
      </c>
      <c r="AH213" s="376">
        <v>2</v>
      </c>
      <c r="AI213" s="376">
        <v>22</v>
      </c>
      <c r="AJ213" s="376">
        <v>3</v>
      </c>
      <c r="AK213" s="376">
        <v>26</v>
      </c>
      <c r="AL213" s="376">
        <v>1</v>
      </c>
      <c r="AM213" s="376">
        <v>111</v>
      </c>
      <c r="AN213" s="376">
        <v>32</v>
      </c>
      <c r="AO213" s="376">
        <v>218</v>
      </c>
      <c r="AP213" s="375" t="s">
        <v>209</v>
      </c>
      <c r="AQ213" s="408" t="s">
        <v>209</v>
      </c>
      <c r="AR213" s="312" t="s">
        <v>44</v>
      </c>
    </row>
    <row r="214" spans="2:44" ht="12" customHeight="1">
      <c r="B214" s="312" t="s">
        <v>45</v>
      </c>
      <c r="D214" s="413">
        <f t="shared" si="42"/>
        <v>186</v>
      </c>
      <c r="E214" s="378">
        <f t="shared" si="42"/>
        <v>1462</v>
      </c>
      <c r="F214" s="375" t="s">
        <v>209</v>
      </c>
      <c r="G214" s="375" t="s">
        <v>209</v>
      </c>
      <c r="H214" s="375" t="s">
        <v>209</v>
      </c>
      <c r="I214" s="375" t="s">
        <v>209</v>
      </c>
      <c r="J214" s="376">
        <v>16</v>
      </c>
      <c r="K214" s="376">
        <v>111</v>
      </c>
      <c r="L214" s="376">
        <v>10</v>
      </c>
      <c r="M214" s="376">
        <v>162</v>
      </c>
      <c r="N214" s="375" t="s">
        <v>209</v>
      </c>
      <c r="O214" s="375" t="s">
        <v>209</v>
      </c>
      <c r="P214" s="375" t="s">
        <v>209</v>
      </c>
      <c r="Q214" s="375" t="s">
        <v>209</v>
      </c>
      <c r="R214" s="376">
        <v>3</v>
      </c>
      <c r="S214" s="410">
        <v>49</v>
      </c>
      <c r="T214" s="312" t="s">
        <v>45</v>
      </c>
      <c r="U214" s="76">
        <v>4</v>
      </c>
      <c r="V214" s="76"/>
      <c r="W214" s="76"/>
      <c r="X214" s="312" t="s">
        <v>45</v>
      </c>
      <c r="Y214" s="343"/>
      <c r="Z214" s="409">
        <v>56</v>
      </c>
      <c r="AA214" s="376">
        <v>428</v>
      </c>
      <c r="AB214" s="376">
        <v>7</v>
      </c>
      <c r="AC214" s="376">
        <v>26</v>
      </c>
      <c r="AD214" s="376">
        <v>16</v>
      </c>
      <c r="AE214" s="376">
        <v>21</v>
      </c>
      <c r="AF214" s="376">
        <v>27</v>
      </c>
      <c r="AG214" s="376">
        <v>95</v>
      </c>
      <c r="AH214" s="376">
        <v>11</v>
      </c>
      <c r="AI214" s="376">
        <v>354</v>
      </c>
      <c r="AJ214" s="376">
        <v>6</v>
      </c>
      <c r="AK214" s="376">
        <v>48</v>
      </c>
      <c r="AL214" s="376">
        <v>1</v>
      </c>
      <c r="AM214" s="376">
        <v>6</v>
      </c>
      <c r="AN214" s="376">
        <v>32</v>
      </c>
      <c r="AO214" s="376">
        <v>136</v>
      </c>
      <c r="AP214" s="376">
        <v>1</v>
      </c>
      <c r="AQ214" s="410">
        <v>26</v>
      </c>
      <c r="AR214" s="312" t="s">
        <v>45</v>
      </c>
    </row>
    <row r="215" spans="2:44" ht="12" customHeight="1">
      <c r="B215" s="312" t="s">
        <v>46</v>
      </c>
      <c r="D215" s="413">
        <f t="shared" si="42"/>
        <v>109</v>
      </c>
      <c r="E215" s="378">
        <f t="shared" si="42"/>
        <v>553</v>
      </c>
      <c r="F215" s="375" t="s">
        <v>209</v>
      </c>
      <c r="G215" s="375" t="s">
        <v>209</v>
      </c>
      <c r="H215" s="375" t="s">
        <v>209</v>
      </c>
      <c r="I215" s="375" t="s">
        <v>209</v>
      </c>
      <c r="J215" s="376">
        <v>18</v>
      </c>
      <c r="K215" s="376">
        <v>107</v>
      </c>
      <c r="L215" s="376">
        <v>5</v>
      </c>
      <c r="M215" s="376">
        <v>25</v>
      </c>
      <c r="N215" s="375" t="s">
        <v>209</v>
      </c>
      <c r="O215" s="375" t="s">
        <v>209</v>
      </c>
      <c r="P215" s="375" t="s">
        <v>209</v>
      </c>
      <c r="Q215" s="375" t="s">
        <v>209</v>
      </c>
      <c r="R215" s="376">
        <v>2</v>
      </c>
      <c r="S215" s="410">
        <v>30</v>
      </c>
      <c r="T215" s="312" t="s">
        <v>46</v>
      </c>
      <c r="U215" s="76">
        <v>5</v>
      </c>
      <c r="V215" s="76"/>
      <c r="W215" s="76"/>
      <c r="X215" s="312" t="s">
        <v>46</v>
      </c>
      <c r="Y215" s="343"/>
      <c r="Z215" s="409">
        <v>34</v>
      </c>
      <c r="AA215" s="376">
        <v>213</v>
      </c>
      <c r="AB215" s="375" t="s">
        <v>209</v>
      </c>
      <c r="AC215" s="375" t="s">
        <v>209</v>
      </c>
      <c r="AD215" s="376">
        <v>15</v>
      </c>
      <c r="AE215" s="376">
        <v>22</v>
      </c>
      <c r="AF215" s="376">
        <v>8</v>
      </c>
      <c r="AG215" s="376">
        <v>32</v>
      </c>
      <c r="AH215" s="376">
        <v>8</v>
      </c>
      <c r="AI215" s="376">
        <v>64</v>
      </c>
      <c r="AJ215" s="376">
        <v>1</v>
      </c>
      <c r="AK215" s="376">
        <v>20</v>
      </c>
      <c r="AL215" s="375" t="s">
        <v>209</v>
      </c>
      <c r="AM215" s="375" t="s">
        <v>209</v>
      </c>
      <c r="AN215" s="376">
        <v>18</v>
      </c>
      <c r="AO215" s="376">
        <v>40</v>
      </c>
      <c r="AP215" s="375" t="s">
        <v>209</v>
      </c>
      <c r="AQ215" s="408" t="s">
        <v>209</v>
      </c>
      <c r="AR215" s="312" t="s">
        <v>46</v>
      </c>
    </row>
    <row r="216" spans="1:44" ht="6" customHeight="1">
      <c r="A216" s="382"/>
      <c r="B216" s="383"/>
      <c r="C216" s="383"/>
      <c r="D216" s="422"/>
      <c r="E216" s="423"/>
      <c r="F216" s="424"/>
      <c r="G216" s="424"/>
      <c r="H216" s="424"/>
      <c r="I216" s="424"/>
      <c r="J216" s="424"/>
      <c r="K216" s="424"/>
      <c r="L216" s="424"/>
      <c r="M216" s="424"/>
      <c r="N216" s="424"/>
      <c r="O216" s="424"/>
      <c r="P216" s="424"/>
      <c r="Q216" s="424"/>
      <c r="R216" s="424"/>
      <c r="S216" s="425"/>
      <c r="T216" s="419"/>
      <c r="U216" s="382"/>
      <c r="V216" s="382"/>
      <c r="W216" s="382"/>
      <c r="X216" s="383"/>
      <c r="Y216" s="382"/>
      <c r="Z216" s="426"/>
      <c r="AA216" s="424"/>
      <c r="AB216" s="424"/>
      <c r="AC216" s="424"/>
      <c r="AD216" s="424"/>
      <c r="AE216" s="424"/>
      <c r="AF216" s="427"/>
      <c r="AG216" s="427"/>
      <c r="AH216" s="427"/>
      <c r="AI216" s="427"/>
      <c r="AJ216" s="427"/>
      <c r="AK216" s="427"/>
      <c r="AL216" s="427"/>
      <c r="AM216" s="427"/>
      <c r="AN216" s="427"/>
      <c r="AO216" s="427"/>
      <c r="AP216" s="427"/>
      <c r="AQ216" s="428"/>
      <c r="AR216" s="419"/>
    </row>
    <row r="217" spans="6:44" ht="6" customHeight="1">
      <c r="F217" s="429"/>
      <c r="G217" s="429"/>
      <c r="H217" s="429"/>
      <c r="I217" s="429"/>
      <c r="J217" s="429"/>
      <c r="K217" s="429"/>
      <c r="L217" s="429"/>
      <c r="M217" s="429"/>
      <c r="N217" s="429"/>
      <c r="O217" s="429"/>
      <c r="P217" s="429"/>
      <c r="Q217" s="429"/>
      <c r="R217" s="429"/>
      <c r="S217" s="429"/>
      <c r="T217" s="397"/>
      <c r="U217" s="343"/>
      <c r="V217" s="343"/>
      <c r="W217" s="343"/>
      <c r="X217" s="346"/>
      <c r="Y217" s="343"/>
      <c r="Z217" s="429"/>
      <c r="AA217" s="429"/>
      <c r="AB217" s="429"/>
      <c r="AC217" s="429"/>
      <c r="AD217" s="429"/>
      <c r="AE217" s="429"/>
      <c r="AF217" s="430"/>
      <c r="AG217" s="430"/>
      <c r="AH217" s="430"/>
      <c r="AI217" s="430"/>
      <c r="AJ217" s="430"/>
      <c r="AK217" s="430"/>
      <c r="AL217" s="430"/>
      <c r="AM217" s="430"/>
      <c r="AN217" s="430"/>
      <c r="AO217" s="430"/>
      <c r="AP217" s="430"/>
      <c r="AQ217" s="430"/>
      <c r="AR217" s="397"/>
    </row>
    <row r="218" spans="2:44" ht="16.5" customHeight="1">
      <c r="B218" s="608" t="s">
        <v>47</v>
      </c>
      <c r="C218" s="609"/>
      <c r="D218" s="609"/>
      <c r="E218" s="609"/>
      <c r="F218" s="609"/>
      <c r="G218" s="609"/>
      <c r="H218" s="609"/>
      <c r="I218" s="609"/>
      <c r="J218" s="609"/>
      <c r="K218" s="609"/>
      <c r="L218" s="429"/>
      <c r="M218" s="429"/>
      <c r="N218" s="429"/>
      <c r="O218" s="429"/>
      <c r="P218" s="429"/>
      <c r="Q218" s="429"/>
      <c r="R218" s="429"/>
      <c r="S218" s="429"/>
      <c r="T218" s="397"/>
      <c r="U218" s="343"/>
      <c r="V218" s="343"/>
      <c r="W218" s="343"/>
      <c r="X218" s="346"/>
      <c r="Y218" s="343"/>
      <c r="Z218" s="429"/>
      <c r="AA218" s="429"/>
      <c r="AB218" s="429"/>
      <c r="AC218" s="429"/>
      <c r="AD218" s="429"/>
      <c r="AE218" s="429"/>
      <c r="AF218" s="430"/>
      <c r="AG218" s="430"/>
      <c r="AH218" s="430"/>
      <c r="AI218" s="430"/>
      <c r="AJ218" s="430"/>
      <c r="AK218" s="430"/>
      <c r="AL218" s="430"/>
      <c r="AM218" s="430"/>
      <c r="AN218" s="430"/>
      <c r="AO218" s="430"/>
      <c r="AP218" s="430"/>
      <c r="AQ218" s="430"/>
      <c r="AR218" s="397"/>
    </row>
    <row r="219" spans="6:44" ht="6" customHeight="1">
      <c r="F219" s="429"/>
      <c r="G219" s="429"/>
      <c r="H219" s="429"/>
      <c r="I219" s="429"/>
      <c r="J219" s="429"/>
      <c r="K219" s="429"/>
      <c r="L219" s="429"/>
      <c r="M219" s="429"/>
      <c r="N219" s="429"/>
      <c r="O219" s="429"/>
      <c r="P219" s="429"/>
      <c r="Q219" s="429"/>
      <c r="R219" s="429"/>
      <c r="S219" s="429"/>
      <c r="T219" s="397"/>
      <c r="U219" s="343"/>
      <c r="V219" s="343"/>
      <c r="W219" s="343"/>
      <c r="X219" s="346"/>
      <c r="Y219" s="343"/>
      <c r="Z219" s="429"/>
      <c r="AA219" s="429"/>
      <c r="AB219" s="429"/>
      <c r="AC219" s="429"/>
      <c r="AD219" s="429"/>
      <c r="AE219" s="429"/>
      <c r="AF219" s="430"/>
      <c r="AG219" s="430"/>
      <c r="AH219" s="430"/>
      <c r="AI219" s="430"/>
      <c r="AJ219" s="430"/>
      <c r="AK219" s="430"/>
      <c r="AL219" s="430"/>
      <c r="AM219" s="430"/>
      <c r="AN219" s="430"/>
      <c r="AO219" s="430"/>
      <c r="AP219" s="430"/>
      <c r="AQ219" s="430"/>
      <c r="AR219" s="397"/>
    </row>
    <row r="220" spans="1:44" ht="24" customHeight="1">
      <c r="A220" s="347"/>
      <c r="B220" s="604" t="s">
        <v>1491</v>
      </c>
      <c r="C220" s="348"/>
      <c r="D220" s="601" t="s">
        <v>1492</v>
      </c>
      <c r="E220" s="601"/>
      <c r="F220" s="601" t="s">
        <v>1493</v>
      </c>
      <c r="G220" s="601"/>
      <c r="H220" s="601" t="s">
        <v>1494</v>
      </c>
      <c r="I220" s="601"/>
      <c r="J220" s="601" t="s">
        <v>1495</v>
      </c>
      <c r="K220" s="601"/>
      <c r="L220" s="601" t="s">
        <v>1496</v>
      </c>
      <c r="M220" s="601"/>
      <c r="N220" s="597" t="s">
        <v>1497</v>
      </c>
      <c r="O220" s="606"/>
      <c r="P220" s="601" t="s">
        <v>1498</v>
      </c>
      <c r="Q220" s="601"/>
      <c r="R220" s="595" t="s">
        <v>1499</v>
      </c>
      <c r="S220" s="607"/>
      <c r="T220" s="599" t="s">
        <v>1500</v>
      </c>
      <c r="U220" s="602" t="s">
        <v>1501</v>
      </c>
      <c r="V220" s="343"/>
      <c r="W220" s="347"/>
      <c r="X220" s="604" t="s">
        <v>1491</v>
      </c>
      <c r="Y220" s="348"/>
      <c r="Z220" s="601" t="s">
        <v>1502</v>
      </c>
      <c r="AA220" s="601"/>
      <c r="AB220" s="601" t="s">
        <v>1503</v>
      </c>
      <c r="AC220" s="601"/>
      <c r="AD220" s="601" t="s">
        <v>1504</v>
      </c>
      <c r="AE220" s="601"/>
      <c r="AF220" s="598" t="s">
        <v>1505</v>
      </c>
      <c r="AG220" s="597"/>
      <c r="AH220" s="350" t="s">
        <v>1506</v>
      </c>
      <c r="AI220" s="351" t="s">
        <v>79</v>
      </c>
      <c r="AJ220" s="595" t="s">
        <v>1507</v>
      </c>
      <c r="AK220" s="596"/>
      <c r="AL220" s="595" t="s">
        <v>1508</v>
      </c>
      <c r="AM220" s="596"/>
      <c r="AN220" s="597" t="s">
        <v>1509</v>
      </c>
      <c r="AO220" s="598"/>
      <c r="AP220" s="597" t="s">
        <v>1510</v>
      </c>
      <c r="AQ220" s="598"/>
      <c r="AR220" s="599" t="s">
        <v>1500</v>
      </c>
    </row>
    <row r="221" spans="1:44" ht="24" customHeight="1">
      <c r="A221" s="353"/>
      <c r="B221" s="605"/>
      <c r="C221" s="354"/>
      <c r="D221" s="357" t="s">
        <v>1511</v>
      </c>
      <c r="E221" s="357" t="s">
        <v>1512</v>
      </c>
      <c r="F221" s="357" t="s">
        <v>1511</v>
      </c>
      <c r="G221" s="357" t="s">
        <v>1512</v>
      </c>
      <c r="H221" s="357" t="s">
        <v>1511</v>
      </c>
      <c r="I221" s="357" t="s">
        <v>1512</v>
      </c>
      <c r="J221" s="357" t="s">
        <v>1511</v>
      </c>
      <c r="K221" s="357" t="s">
        <v>1512</v>
      </c>
      <c r="L221" s="357" t="s">
        <v>1511</v>
      </c>
      <c r="M221" s="357" t="s">
        <v>1512</v>
      </c>
      <c r="N221" s="357" t="s">
        <v>1511</v>
      </c>
      <c r="O221" s="356" t="s">
        <v>1512</v>
      </c>
      <c r="P221" s="357" t="s">
        <v>1511</v>
      </c>
      <c r="Q221" s="357" t="s">
        <v>1512</v>
      </c>
      <c r="R221" s="357" t="s">
        <v>1511</v>
      </c>
      <c r="S221" s="357" t="s">
        <v>1512</v>
      </c>
      <c r="T221" s="600"/>
      <c r="U221" s="603"/>
      <c r="V221" s="343"/>
      <c r="W221" s="353"/>
      <c r="X221" s="605"/>
      <c r="Y221" s="354"/>
      <c r="Z221" s="357" t="s">
        <v>1511</v>
      </c>
      <c r="AA221" s="357" t="s">
        <v>1512</v>
      </c>
      <c r="AB221" s="357" t="s">
        <v>1511</v>
      </c>
      <c r="AC221" s="357" t="s">
        <v>1512</v>
      </c>
      <c r="AD221" s="357" t="s">
        <v>1511</v>
      </c>
      <c r="AE221" s="357" t="s">
        <v>1512</v>
      </c>
      <c r="AF221" s="356" t="s">
        <v>1511</v>
      </c>
      <c r="AG221" s="358" t="s">
        <v>1512</v>
      </c>
      <c r="AH221" s="357" t="s">
        <v>1511</v>
      </c>
      <c r="AI221" s="357" t="s">
        <v>1512</v>
      </c>
      <c r="AJ221" s="357" t="s">
        <v>1511</v>
      </c>
      <c r="AK221" s="357" t="s">
        <v>1512</v>
      </c>
      <c r="AL221" s="357" t="s">
        <v>1511</v>
      </c>
      <c r="AM221" s="357" t="s">
        <v>1512</v>
      </c>
      <c r="AN221" s="357" t="s">
        <v>1511</v>
      </c>
      <c r="AO221" s="357" t="s">
        <v>1512</v>
      </c>
      <c r="AP221" s="357" t="s">
        <v>1511</v>
      </c>
      <c r="AQ221" s="357" t="s">
        <v>1512</v>
      </c>
      <c r="AR221" s="600"/>
    </row>
    <row r="222" spans="4:44" ht="6" customHeight="1">
      <c r="D222" s="431"/>
      <c r="F222" s="429"/>
      <c r="G222" s="429"/>
      <c r="H222" s="429"/>
      <c r="I222" s="429"/>
      <c r="J222" s="429"/>
      <c r="K222" s="429"/>
      <c r="L222" s="429"/>
      <c r="M222" s="429"/>
      <c r="N222" s="429"/>
      <c r="O222" s="429"/>
      <c r="P222" s="429"/>
      <c r="Q222" s="429"/>
      <c r="R222" s="429"/>
      <c r="S222" s="432"/>
      <c r="T222" s="397"/>
      <c r="U222" s="343"/>
      <c r="V222" s="343"/>
      <c r="W222" s="343"/>
      <c r="X222" s="346"/>
      <c r="Y222" s="343"/>
      <c r="Z222" s="433"/>
      <c r="AA222" s="429"/>
      <c r="AB222" s="429"/>
      <c r="AC222" s="429"/>
      <c r="AD222" s="429"/>
      <c r="AE222" s="429"/>
      <c r="AF222" s="430"/>
      <c r="AG222" s="430"/>
      <c r="AH222" s="430"/>
      <c r="AI222" s="430"/>
      <c r="AJ222" s="430"/>
      <c r="AK222" s="430"/>
      <c r="AL222" s="430"/>
      <c r="AM222" s="430"/>
      <c r="AN222" s="430"/>
      <c r="AO222" s="430"/>
      <c r="AP222" s="430"/>
      <c r="AQ222" s="434"/>
      <c r="AR222" s="397"/>
    </row>
    <row r="223" spans="1:44" s="352" customFormat="1" ht="19.5" customHeight="1">
      <c r="A223" s="610" t="s">
        <v>48</v>
      </c>
      <c r="B223" s="611"/>
      <c r="C223" s="360"/>
      <c r="D223" s="403">
        <f aca="true" t="shared" si="43" ref="D223:S223">SUM(D224:D237)</f>
        <v>107</v>
      </c>
      <c r="E223" s="404">
        <f t="shared" si="43"/>
        <v>635</v>
      </c>
      <c r="F223" s="404">
        <f t="shared" si="43"/>
        <v>0</v>
      </c>
      <c r="G223" s="404">
        <f t="shared" si="43"/>
        <v>0</v>
      </c>
      <c r="H223" s="404">
        <f t="shared" si="43"/>
        <v>0</v>
      </c>
      <c r="I223" s="404">
        <f t="shared" si="43"/>
        <v>0</v>
      </c>
      <c r="J223" s="404">
        <f t="shared" si="43"/>
        <v>16</v>
      </c>
      <c r="K223" s="404">
        <f t="shared" si="43"/>
        <v>59</v>
      </c>
      <c r="L223" s="404">
        <f t="shared" si="43"/>
        <v>9</v>
      </c>
      <c r="M223" s="404">
        <f t="shared" si="43"/>
        <v>112</v>
      </c>
      <c r="N223" s="404">
        <f t="shared" si="43"/>
        <v>1</v>
      </c>
      <c r="O223" s="404">
        <f t="shared" si="43"/>
        <v>5</v>
      </c>
      <c r="P223" s="404">
        <f t="shared" si="43"/>
        <v>0</v>
      </c>
      <c r="Q223" s="404">
        <f t="shared" si="43"/>
        <v>0</v>
      </c>
      <c r="R223" s="404">
        <f t="shared" si="43"/>
        <v>2</v>
      </c>
      <c r="S223" s="405">
        <f t="shared" si="43"/>
        <v>5</v>
      </c>
      <c r="T223" s="369" t="s">
        <v>49</v>
      </c>
      <c r="U223" s="371"/>
      <c r="V223" s="371"/>
      <c r="W223" s="610" t="s">
        <v>48</v>
      </c>
      <c r="X223" s="611"/>
      <c r="Y223" s="343"/>
      <c r="Z223" s="403">
        <f aca="true" t="shared" si="44" ref="Z223:AQ223">SUM(Z224:Z237)</f>
        <v>36</v>
      </c>
      <c r="AA223" s="404">
        <f t="shared" si="44"/>
        <v>118</v>
      </c>
      <c r="AB223" s="404">
        <f t="shared" si="44"/>
        <v>0</v>
      </c>
      <c r="AC223" s="404">
        <f t="shared" si="44"/>
        <v>0</v>
      </c>
      <c r="AD223" s="404">
        <f t="shared" si="44"/>
        <v>0</v>
      </c>
      <c r="AE223" s="404">
        <f t="shared" si="44"/>
        <v>0</v>
      </c>
      <c r="AF223" s="404">
        <f t="shared" si="44"/>
        <v>1</v>
      </c>
      <c r="AG223" s="404">
        <f t="shared" si="44"/>
        <v>3</v>
      </c>
      <c r="AH223" s="404">
        <f t="shared" si="44"/>
        <v>4</v>
      </c>
      <c r="AI223" s="404">
        <f t="shared" si="44"/>
        <v>80</v>
      </c>
      <c r="AJ223" s="404">
        <f t="shared" si="44"/>
        <v>9</v>
      </c>
      <c r="AK223" s="404">
        <f t="shared" si="44"/>
        <v>81</v>
      </c>
      <c r="AL223" s="404">
        <f t="shared" si="44"/>
        <v>5</v>
      </c>
      <c r="AM223" s="404">
        <f t="shared" si="44"/>
        <v>51</v>
      </c>
      <c r="AN223" s="404">
        <f t="shared" si="44"/>
        <v>19</v>
      </c>
      <c r="AO223" s="404">
        <f t="shared" si="44"/>
        <v>58</v>
      </c>
      <c r="AP223" s="404">
        <f t="shared" si="44"/>
        <v>5</v>
      </c>
      <c r="AQ223" s="405">
        <f t="shared" si="44"/>
        <v>63</v>
      </c>
      <c r="AR223" s="369" t="s">
        <v>49</v>
      </c>
    </row>
    <row r="224" spans="1:44" s="352" customFormat="1" ht="12" customHeight="1">
      <c r="A224" s="359"/>
      <c r="B224" s="421" t="s">
        <v>81</v>
      </c>
      <c r="C224" s="360"/>
      <c r="D224" s="413">
        <f aca="true" t="shared" si="45" ref="D224:E228">SUM(F224:F224,H224:H224,J224:J224,L224:L224,N224:N224,P224:P224,R224:R224,Z224:Z224,AB224:AB224,AD224:AD224,AF224:AF224,AH224,AJ224,AL224,AN224,AP224)</f>
        <v>20</v>
      </c>
      <c r="E224" s="378">
        <f t="shared" si="45"/>
        <v>127</v>
      </c>
      <c r="F224" s="375" t="s">
        <v>209</v>
      </c>
      <c r="G224" s="375" t="s">
        <v>209</v>
      </c>
      <c r="H224" s="375" t="s">
        <v>209</v>
      </c>
      <c r="I224" s="375" t="s">
        <v>209</v>
      </c>
      <c r="J224" s="376">
        <v>2</v>
      </c>
      <c r="K224" s="376">
        <v>20</v>
      </c>
      <c r="L224" s="376">
        <v>3</v>
      </c>
      <c r="M224" s="376">
        <v>41</v>
      </c>
      <c r="N224" s="375" t="s">
        <v>209</v>
      </c>
      <c r="O224" s="375" t="s">
        <v>209</v>
      </c>
      <c r="P224" s="375" t="s">
        <v>209</v>
      </c>
      <c r="Q224" s="375" t="s">
        <v>209</v>
      </c>
      <c r="R224" s="375" t="s">
        <v>209</v>
      </c>
      <c r="S224" s="408" t="s">
        <v>209</v>
      </c>
      <c r="T224" s="421" t="s">
        <v>81</v>
      </c>
      <c r="U224" s="343">
        <v>6</v>
      </c>
      <c r="V224" s="343"/>
      <c r="W224" s="359"/>
      <c r="X224" s="435" t="s">
        <v>81</v>
      </c>
      <c r="Y224" s="343"/>
      <c r="Z224" s="409">
        <v>5</v>
      </c>
      <c r="AA224" s="376">
        <v>19</v>
      </c>
      <c r="AB224" s="375" t="s">
        <v>209</v>
      </c>
      <c r="AC224" s="375" t="s">
        <v>209</v>
      </c>
      <c r="AD224" s="375" t="s">
        <v>209</v>
      </c>
      <c r="AE224" s="375" t="s">
        <v>209</v>
      </c>
      <c r="AF224" s="375" t="s">
        <v>209</v>
      </c>
      <c r="AG224" s="375" t="s">
        <v>209</v>
      </c>
      <c r="AH224" s="375" t="s">
        <v>209</v>
      </c>
      <c r="AI224" s="375" t="s">
        <v>209</v>
      </c>
      <c r="AJ224" s="376">
        <v>2</v>
      </c>
      <c r="AK224" s="376">
        <v>20</v>
      </c>
      <c r="AL224" s="376">
        <v>1</v>
      </c>
      <c r="AM224" s="376">
        <v>4</v>
      </c>
      <c r="AN224" s="376">
        <v>6</v>
      </c>
      <c r="AO224" s="376">
        <v>22</v>
      </c>
      <c r="AP224" s="376">
        <v>1</v>
      </c>
      <c r="AQ224" s="410">
        <v>1</v>
      </c>
      <c r="AR224" s="421" t="s">
        <v>81</v>
      </c>
    </row>
    <row r="225" spans="1:44" s="352" customFormat="1" ht="12" customHeight="1">
      <c r="A225" s="359"/>
      <c r="B225" s="421" t="s">
        <v>82</v>
      </c>
      <c r="C225" s="360"/>
      <c r="D225" s="413">
        <f t="shared" si="45"/>
        <v>0</v>
      </c>
      <c r="E225" s="378">
        <f t="shared" si="45"/>
        <v>0</v>
      </c>
      <c r="F225" s="375" t="s">
        <v>209</v>
      </c>
      <c r="G225" s="375" t="s">
        <v>209</v>
      </c>
      <c r="H225" s="375" t="s">
        <v>209</v>
      </c>
      <c r="I225" s="375" t="s">
        <v>209</v>
      </c>
      <c r="J225" s="375" t="s">
        <v>209</v>
      </c>
      <c r="K225" s="375" t="s">
        <v>209</v>
      </c>
      <c r="L225" s="375" t="s">
        <v>209</v>
      </c>
      <c r="M225" s="375" t="s">
        <v>209</v>
      </c>
      <c r="N225" s="375" t="s">
        <v>209</v>
      </c>
      <c r="O225" s="375" t="s">
        <v>209</v>
      </c>
      <c r="P225" s="375" t="s">
        <v>209</v>
      </c>
      <c r="Q225" s="375" t="s">
        <v>209</v>
      </c>
      <c r="R225" s="375" t="s">
        <v>209</v>
      </c>
      <c r="S225" s="408" t="s">
        <v>209</v>
      </c>
      <c r="T225" s="421" t="s">
        <v>82</v>
      </c>
      <c r="U225" s="343">
        <v>6</v>
      </c>
      <c r="V225" s="343"/>
      <c r="W225" s="359"/>
      <c r="X225" s="435" t="s">
        <v>82</v>
      </c>
      <c r="Y225" s="343"/>
      <c r="Z225" s="414" t="s">
        <v>209</v>
      </c>
      <c r="AA225" s="375" t="s">
        <v>209</v>
      </c>
      <c r="AB225" s="375" t="s">
        <v>209</v>
      </c>
      <c r="AC225" s="375" t="s">
        <v>209</v>
      </c>
      <c r="AD225" s="375" t="s">
        <v>209</v>
      </c>
      <c r="AE225" s="375" t="s">
        <v>209</v>
      </c>
      <c r="AF225" s="375" t="s">
        <v>209</v>
      </c>
      <c r="AG225" s="375" t="s">
        <v>209</v>
      </c>
      <c r="AH225" s="375" t="s">
        <v>209</v>
      </c>
      <c r="AI225" s="375" t="s">
        <v>209</v>
      </c>
      <c r="AJ225" s="375" t="s">
        <v>209</v>
      </c>
      <c r="AK225" s="375" t="s">
        <v>209</v>
      </c>
      <c r="AL225" s="375" t="s">
        <v>209</v>
      </c>
      <c r="AM225" s="375" t="s">
        <v>209</v>
      </c>
      <c r="AN225" s="375" t="s">
        <v>209</v>
      </c>
      <c r="AO225" s="375" t="s">
        <v>209</v>
      </c>
      <c r="AP225" s="375" t="s">
        <v>209</v>
      </c>
      <c r="AQ225" s="408" t="s">
        <v>209</v>
      </c>
      <c r="AR225" s="421" t="s">
        <v>82</v>
      </c>
    </row>
    <row r="226" spans="1:44" s="352" customFormat="1" ht="12" customHeight="1">
      <c r="A226" s="359"/>
      <c r="B226" s="421" t="s">
        <v>50</v>
      </c>
      <c r="C226" s="360"/>
      <c r="D226" s="413">
        <f t="shared" si="45"/>
        <v>19</v>
      </c>
      <c r="E226" s="378">
        <f t="shared" si="45"/>
        <v>138</v>
      </c>
      <c r="F226" s="375" t="s">
        <v>209</v>
      </c>
      <c r="G226" s="375" t="s">
        <v>209</v>
      </c>
      <c r="H226" s="375" t="s">
        <v>209</v>
      </c>
      <c r="I226" s="375" t="s">
        <v>209</v>
      </c>
      <c r="J226" s="376">
        <v>5</v>
      </c>
      <c r="K226" s="376">
        <v>16</v>
      </c>
      <c r="L226" s="376">
        <v>1</v>
      </c>
      <c r="M226" s="376">
        <v>16</v>
      </c>
      <c r="N226" s="375" t="s">
        <v>209</v>
      </c>
      <c r="O226" s="375" t="s">
        <v>209</v>
      </c>
      <c r="P226" s="375" t="s">
        <v>209</v>
      </c>
      <c r="Q226" s="375" t="s">
        <v>209</v>
      </c>
      <c r="R226" s="375" t="s">
        <v>209</v>
      </c>
      <c r="S226" s="408" t="s">
        <v>209</v>
      </c>
      <c r="T226" s="421" t="s">
        <v>50</v>
      </c>
      <c r="U226" s="343">
        <v>6</v>
      </c>
      <c r="V226" s="343"/>
      <c r="W226" s="359"/>
      <c r="X226" s="435" t="s">
        <v>50</v>
      </c>
      <c r="Y226" s="343"/>
      <c r="Z226" s="409">
        <v>6</v>
      </c>
      <c r="AA226" s="376">
        <v>21</v>
      </c>
      <c r="AB226" s="375" t="s">
        <v>209</v>
      </c>
      <c r="AC226" s="375" t="s">
        <v>209</v>
      </c>
      <c r="AD226" s="375" t="s">
        <v>209</v>
      </c>
      <c r="AE226" s="375" t="s">
        <v>209</v>
      </c>
      <c r="AF226" s="375" t="s">
        <v>209</v>
      </c>
      <c r="AG226" s="375" t="s">
        <v>209</v>
      </c>
      <c r="AH226" s="376">
        <v>1</v>
      </c>
      <c r="AI226" s="376">
        <v>33</v>
      </c>
      <c r="AJ226" s="376">
        <v>2</v>
      </c>
      <c r="AK226" s="376">
        <v>14</v>
      </c>
      <c r="AL226" s="376">
        <v>2</v>
      </c>
      <c r="AM226" s="376">
        <v>35</v>
      </c>
      <c r="AN226" s="376">
        <v>2</v>
      </c>
      <c r="AO226" s="376">
        <v>3</v>
      </c>
      <c r="AP226" s="375" t="s">
        <v>209</v>
      </c>
      <c r="AQ226" s="408" t="s">
        <v>209</v>
      </c>
      <c r="AR226" s="421" t="s">
        <v>50</v>
      </c>
    </row>
    <row r="227" spans="1:44" s="352" customFormat="1" ht="12" customHeight="1">
      <c r="A227" s="359"/>
      <c r="B227" s="421" t="s">
        <v>51</v>
      </c>
      <c r="C227" s="360"/>
      <c r="D227" s="413">
        <f t="shared" si="45"/>
        <v>6</v>
      </c>
      <c r="E227" s="378">
        <f t="shared" si="45"/>
        <v>13</v>
      </c>
      <c r="F227" s="375" t="s">
        <v>209</v>
      </c>
      <c r="G227" s="375" t="s">
        <v>209</v>
      </c>
      <c r="H227" s="375" t="s">
        <v>209</v>
      </c>
      <c r="I227" s="375" t="s">
        <v>209</v>
      </c>
      <c r="J227" s="375" t="s">
        <v>209</v>
      </c>
      <c r="K227" s="375" t="s">
        <v>209</v>
      </c>
      <c r="L227" s="375" t="s">
        <v>209</v>
      </c>
      <c r="M227" s="375" t="s">
        <v>209</v>
      </c>
      <c r="N227" s="375" t="s">
        <v>209</v>
      </c>
      <c r="O227" s="375" t="s">
        <v>209</v>
      </c>
      <c r="P227" s="375" t="s">
        <v>209</v>
      </c>
      <c r="Q227" s="375" t="s">
        <v>209</v>
      </c>
      <c r="R227" s="375" t="s">
        <v>209</v>
      </c>
      <c r="S227" s="408" t="s">
        <v>209</v>
      </c>
      <c r="T227" s="421" t="s">
        <v>51</v>
      </c>
      <c r="U227" s="343">
        <v>6</v>
      </c>
      <c r="V227" s="343"/>
      <c r="W227" s="359"/>
      <c r="X227" s="435" t="s">
        <v>51</v>
      </c>
      <c r="Y227" s="343"/>
      <c r="Z227" s="409">
        <v>4</v>
      </c>
      <c r="AA227" s="376">
        <v>10</v>
      </c>
      <c r="AB227" s="375" t="s">
        <v>209</v>
      </c>
      <c r="AC227" s="375" t="s">
        <v>209</v>
      </c>
      <c r="AD227" s="375" t="s">
        <v>209</v>
      </c>
      <c r="AE227" s="375" t="s">
        <v>209</v>
      </c>
      <c r="AF227" s="375" t="s">
        <v>209</v>
      </c>
      <c r="AG227" s="375" t="s">
        <v>209</v>
      </c>
      <c r="AH227" s="375" t="s">
        <v>209</v>
      </c>
      <c r="AI227" s="375" t="s">
        <v>209</v>
      </c>
      <c r="AJ227" s="375" t="s">
        <v>209</v>
      </c>
      <c r="AK227" s="375" t="s">
        <v>209</v>
      </c>
      <c r="AL227" s="376">
        <v>1</v>
      </c>
      <c r="AM227" s="376">
        <v>2</v>
      </c>
      <c r="AN227" s="376">
        <v>1</v>
      </c>
      <c r="AO227" s="376">
        <v>1</v>
      </c>
      <c r="AP227" s="375" t="s">
        <v>209</v>
      </c>
      <c r="AQ227" s="408" t="s">
        <v>209</v>
      </c>
      <c r="AR227" s="421" t="s">
        <v>51</v>
      </c>
    </row>
    <row r="228" spans="1:44" s="352" customFormat="1" ht="12" customHeight="1">
      <c r="A228" s="359"/>
      <c r="B228" s="421" t="s">
        <v>52</v>
      </c>
      <c r="C228" s="360"/>
      <c r="D228" s="413">
        <f t="shared" si="45"/>
        <v>3</v>
      </c>
      <c r="E228" s="378">
        <f t="shared" si="45"/>
        <v>7</v>
      </c>
      <c r="F228" s="375" t="s">
        <v>209</v>
      </c>
      <c r="G228" s="375" t="s">
        <v>209</v>
      </c>
      <c r="H228" s="375" t="s">
        <v>209</v>
      </c>
      <c r="I228" s="375" t="s">
        <v>209</v>
      </c>
      <c r="J228" s="375" t="s">
        <v>209</v>
      </c>
      <c r="K228" s="375" t="s">
        <v>209</v>
      </c>
      <c r="L228" s="376">
        <v>1</v>
      </c>
      <c r="M228" s="376">
        <v>3</v>
      </c>
      <c r="N228" s="375" t="s">
        <v>209</v>
      </c>
      <c r="O228" s="375" t="s">
        <v>209</v>
      </c>
      <c r="P228" s="375" t="s">
        <v>209</v>
      </c>
      <c r="Q228" s="375" t="s">
        <v>209</v>
      </c>
      <c r="R228" s="375" t="s">
        <v>209</v>
      </c>
      <c r="S228" s="408" t="s">
        <v>209</v>
      </c>
      <c r="T228" s="421" t="s">
        <v>52</v>
      </c>
      <c r="U228" s="343">
        <v>6</v>
      </c>
      <c r="V228" s="343"/>
      <c r="W228" s="359"/>
      <c r="X228" s="435" t="s">
        <v>52</v>
      </c>
      <c r="Y228" s="343"/>
      <c r="Z228" s="409">
        <v>2</v>
      </c>
      <c r="AA228" s="376">
        <v>4</v>
      </c>
      <c r="AB228" s="375" t="s">
        <v>209</v>
      </c>
      <c r="AC228" s="375" t="s">
        <v>209</v>
      </c>
      <c r="AD228" s="375" t="s">
        <v>209</v>
      </c>
      <c r="AE228" s="375" t="s">
        <v>209</v>
      </c>
      <c r="AF228" s="375" t="s">
        <v>209</v>
      </c>
      <c r="AG228" s="375" t="s">
        <v>209</v>
      </c>
      <c r="AH228" s="375" t="s">
        <v>209</v>
      </c>
      <c r="AI228" s="375" t="s">
        <v>209</v>
      </c>
      <c r="AJ228" s="375" t="s">
        <v>209</v>
      </c>
      <c r="AK228" s="375" t="s">
        <v>209</v>
      </c>
      <c r="AL228" s="375" t="s">
        <v>209</v>
      </c>
      <c r="AM228" s="375" t="s">
        <v>209</v>
      </c>
      <c r="AN228" s="375" t="s">
        <v>209</v>
      </c>
      <c r="AO228" s="375" t="s">
        <v>209</v>
      </c>
      <c r="AP228" s="375" t="s">
        <v>209</v>
      </c>
      <c r="AQ228" s="408" t="s">
        <v>209</v>
      </c>
      <c r="AR228" s="421" t="s">
        <v>52</v>
      </c>
    </row>
    <row r="229" spans="1:44" s="352" customFormat="1" ht="6" customHeight="1">
      <c r="A229" s="359"/>
      <c r="B229" s="76"/>
      <c r="C229" s="360"/>
      <c r="D229" s="413" t="s">
        <v>1611</v>
      </c>
      <c r="E229" s="378" t="s">
        <v>1611</v>
      </c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408"/>
      <c r="T229" s="76"/>
      <c r="U229" s="343"/>
      <c r="V229" s="343"/>
      <c r="W229" s="359"/>
      <c r="X229" s="76"/>
      <c r="Y229" s="343"/>
      <c r="Z229" s="409"/>
      <c r="AA229" s="376"/>
      <c r="AB229" s="375"/>
      <c r="AC229" s="375"/>
      <c r="AD229" s="375"/>
      <c r="AE229" s="375"/>
      <c r="AF229" s="375"/>
      <c r="AG229" s="375"/>
      <c r="AH229" s="375"/>
      <c r="AI229" s="375"/>
      <c r="AJ229" s="375"/>
      <c r="AK229" s="375"/>
      <c r="AL229" s="376"/>
      <c r="AM229" s="376"/>
      <c r="AN229" s="376"/>
      <c r="AO229" s="376"/>
      <c r="AP229" s="375"/>
      <c r="AQ229" s="408"/>
      <c r="AR229" s="76"/>
    </row>
    <row r="230" spans="1:44" s="352" customFormat="1" ht="12" customHeight="1">
      <c r="A230" s="359"/>
      <c r="B230" s="421" t="s">
        <v>53</v>
      </c>
      <c r="C230" s="360"/>
      <c r="D230" s="413">
        <f aca="true" t="shared" si="46" ref="D230:E234">SUM(F230:F230,H230:H230,J230:J230,L230:L230,N230:N230,P230:P230,R230:R230,Z230:Z230,AB230:AB230,AD230:AD230,AF230:AF230,AH230,AJ230,AL230,AN230,AP230)</f>
        <v>6</v>
      </c>
      <c r="E230" s="378">
        <f t="shared" si="46"/>
        <v>68</v>
      </c>
      <c r="F230" s="375" t="s">
        <v>209</v>
      </c>
      <c r="G230" s="375" t="s">
        <v>209</v>
      </c>
      <c r="H230" s="375" t="s">
        <v>209</v>
      </c>
      <c r="I230" s="375" t="s">
        <v>209</v>
      </c>
      <c r="J230" s="375" t="s">
        <v>209</v>
      </c>
      <c r="K230" s="375" t="s">
        <v>209</v>
      </c>
      <c r="L230" s="376">
        <v>2</v>
      </c>
      <c r="M230" s="376">
        <v>44</v>
      </c>
      <c r="N230" s="375" t="s">
        <v>209</v>
      </c>
      <c r="O230" s="375" t="s">
        <v>209</v>
      </c>
      <c r="P230" s="375" t="s">
        <v>209</v>
      </c>
      <c r="Q230" s="375" t="s">
        <v>209</v>
      </c>
      <c r="R230" s="375" t="s">
        <v>209</v>
      </c>
      <c r="S230" s="408" t="s">
        <v>209</v>
      </c>
      <c r="T230" s="421" t="s">
        <v>53</v>
      </c>
      <c r="U230" s="343">
        <v>6</v>
      </c>
      <c r="V230" s="343"/>
      <c r="W230" s="359"/>
      <c r="X230" s="435" t="s">
        <v>53</v>
      </c>
      <c r="Y230" s="343"/>
      <c r="Z230" s="409">
        <v>3</v>
      </c>
      <c r="AA230" s="376">
        <v>13</v>
      </c>
      <c r="AB230" s="375" t="s">
        <v>209</v>
      </c>
      <c r="AC230" s="375" t="s">
        <v>209</v>
      </c>
      <c r="AD230" s="375" t="s">
        <v>209</v>
      </c>
      <c r="AE230" s="375" t="s">
        <v>209</v>
      </c>
      <c r="AF230" s="375" t="s">
        <v>209</v>
      </c>
      <c r="AG230" s="375" t="s">
        <v>209</v>
      </c>
      <c r="AH230" s="375" t="s">
        <v>209</v>
      </c>
      <c r="AI230" s="375" t="s">
        <v>209</v>
      </c>
      <c r="AJ230" s="376">
        <v>1</v>
      </c>
      <c r="AK230" s="376">
        <v>11</v>
      </c>
      <c r="AL230" s="375" t="s">
        <v>209</v>
      </c>
      <c r="AM230" s="375" t="s">
        <v>209</v>
      </c>
      <c r="AN230" s="375" t="s">
        <v>209</v>
      </c>
      <c r="AO230" s="375" t="s">
        <v>209</v>
      </c>
      <c r="AP230" s="375" t="s">
        <v>209</v>
      </c>
      <c r="AQ230" s="408" t="s">
        <v>209</v>
      </c>
      <c r="AR230" s="421" t="s">
        <v>53</v>
      </c>
    </row>
    <row r="231" spans="1:44" s="352" customFormat="1" ht="12" customHeight="1">
      <c r="A231" s="359"/>
      <c r="B231" s="421" t="s">
        <v>54</v>
      </c>
      <c r="C231" s="360"/>
      <c r="D231" s="413">
        <f t="shared" si="46"/>
        <v>1</v>
      </c>
      <c r="E231" s="378">
        <f t="shared" si="46"/>
        <v>13</v>
      </c>
      <c r="F231" s="375" t="s">
        <v>209</v>
      </c>
      <c r="G231" s="375" t="s">
        <v>209</v>
      </c>
      <c r="H231" s="375" t="s">
        <v>209</v>
      </c>
      <c r="I231" s="375" t="s">
        <v>209</v>
      </c>
      <c r="J231" s="375" t="s">
        <v>209</v>
      </c>
      <c r="K231" s="375" t="s">
        <v>209</v>
      </c>
      <c r="L231" s="375" t="s">
        <v>209</v>
      </c>
      <c r="M231" s="375" t="s">
        <v>209</v>
      </c>
      <c r="N231" s="375" t="s">
        <v>209</v>
      </c>
      <c r="O231" s="375" t="s">
        <v>209</v>
      </c>
      <c r="P231" s="375" t="s">
        <v>209</v>
      </c>
      <c r="Q231" s="375" t="s">
        <v>209</v>
      </c>
      <c r="R231" s="375" t="s">
        <v>209</v>
      </c>
      <c r="S231" s="408" t="s">
        <v>209</v>
      </c>
      <c r="T231" s="421" t="s">
        <v>54</v>
      </c>
      <c r="U231" s="343">
        <v>6</v>
      </c>
      <c r="V231" s="343"/>
      <c r="W231" s="359"/>
      <c r="X231" s="435" t="s">
        <v>54</v>
      </c>
      <c r="Y231" s="343"/>
      <c r="Z231" s="414" t="s">
        <v>209</v>
      </c>
      <c r="AA231" s="375" t="s">
        <v>209</v>
      </c>
      <c r="AB231" s="375" t="s">
        <v>209</v>
      </c>
      <c r="AC231" s="375" t="s">
        <v>209</v>
      </c>
      <c r="AD231" s="375" t="s">
        <v>209</v>
      </c>
      <c r="AE231" s="375" t="s">
        <v>209</v>
      </c>
      <c r="AF231" s="375" t="s">
        <v>209</v>
      </c>
      <c r="AG231" s="375" t="s">
        <v>209</v>
      </c>
      <c r="AH231" s="375" t="s">
        <v>209</v>
      </c>
      <c r="AI231" s="375" t="s">
        <v>209</v>
      </c>
      <c r="AJ231" s="376">
        <v>1</v>
      </c>
      <c r="AK231" s="376">
        <v>13</v>
      </c>
      <c r="AL231" s="375" t="s">
        <v>209</v>
      </c>
      <c r="AM231" s="375" t="s">
        <v>209</v>
      </c>
      <c r="AN231" s="375" t="s">
        <v>209</v>
      </c>
      <c r="AO231" s="375" t="s">
        <v>209</v>
      </c>
      <c r="AP231" s="375" t="s">
        <v>209</v>
      </c>
      <c r="AQ231" s="408" t="s">
        <v>209</v>
      </c>
      <c r="AR231" s="421" t="s">
        <v>54</v>
      </c>
    </row>
    <row r="232" spans="1:44" s="352" customFormat="1" ht="12" customHeight="1">
      <c r="A232" s="359"/>
      <c r="B232" s="421" t="s">
        <v>55</v>
      </c>
      <c r="C232" s="360"/>
      <c r="D232" s="413">
        <f t="shared" si="46"/>
        <v>12</v>
      </c>
      <c r="E232" s="378">
        <f t="shared" si="46"/>
        <v>87</v>
      </c>
      <c r="F232" s="375" t="s">
        <v>209</v>
      </c>
      <c r="G232" s="375" t="s">
        <v>209</v>
      </c>
      <c r="H232" s="375" t="s">
        <v>209</v>
      </c>
      <c r="I232" s="375" t="s">
        <v>209</v>
      </c>
      <c r="J232" s="376">
        <v>1</v>
      </c>
      <c r="K232" s="376">
        <v>6</v>
      </c>
      <c r="L232" s="375" t="s">
        <v>209</v>
      </c>
      <c r="M232" s="375" t="s">
        <v>209</v>
      </c>
      <c r="N232" s="376">
        <v>1</v>
      </c>
      <c r="O232" s="376">
        <v>5</v>
      </c>
      <c r="P232" s="375" t="s">
        <v>209</v>
      </c>
      <c r="Q232" s="375" t="s">
        <v>209</v>
      </c>
      <c r="R232" s="375" t="s">
        <v>209</v>
      </c>
      <c r="S232" s="408" t="s">
        <v>209</v>
      </c>
      <c r="T232" s="421" t="s">
        <v>55</v>
      </c>
      <c r="U232" s="343">
        <v>6</v>
      </c>
      <c r="V232" s="343"/>
      <c r="W232" s="359"/>
      <c r="X232" s="435" t="s">
        <v>55</v>
      </c>
      <c r="Y232" s="343"/>
      <c r="Z232" s="409">
        <v>3</v>
      </c>
      <c r="AA232" s="376">
        <v>12</v>
      </c>
      <c r="AB232" s="375" t="s">
        <v>209</v>
      </c>
      <c r="AC232" s="375" t="s">
        <v>209</v>
      </c>
      <c r="AD232" s="375" t="s">
        <v>209</v>
      </c>
      <c r="AE232" s="375" t="s">
        <v>209</v>
      </c>
      <c r="AF232" s="375" t="s">
        <v>209</v>
      </c>
      <c r="AG232" s="375" t="s">
        <v>209</v>
      </c>
      <c r="AH232" s="375" t="s">
        <v>209</v>
      </c>
      <c r="AI232" s="375" t="s">
        <v>209</v>
      </c>
      <c r="AJ232" s="375" t="s">
        <v>209</v>
      </c>
      <c r="AK232" s="375" t="s">
        <v>209</v>
      </c>
      <c r="AL232" s="376">
        <v>1</v>
      </c>
      <c r="AM232" s="376">
        <v>10</v>
      </c>
      <c r="AN232" s="376">
        <v>4</v>
      </c>
      <c r="AO232" s="376">
        <v>5</v>
      </c>
      <c r="AP232" s="376">
        <v>2</v>
      </c>
      <c r="AQ232" s="410">
        <v>49</v>
      </c>
      <c r="AR232" s="421" t="s">
        <v>55</v>
      </c>
    </row>
    <row r="233" spans="1:44" s="352" customFormat="1" ht="12" customHeight="1">
      <c r="A233" s="359"/>
      <c r="B233" s="421" t="s">
        <v>56</v>
      </c>
      <c r="C233" s="360"/>
      <c r="D233" s="413">
        <f t="shared" si="46"/>
        <v>32</v>
      </c>
      <c r="E233" s="378">
        <f t="shared" si="46"/>
        <v>148</v>
      </c>
      <c r="F233" s="375" t="s">
        <v>209</v>
      </c>
      <c r="G233" s="375" t="s">
        <v>209</v>
      </c>
      <c r="H233" s="375" t="s">
        <v>209</v>
      </c>
      <c r="I233" s="375" t="s">
        <v>209</v>
      </c>
      <c r="J233" s="376">
        <v>6</v>
      </c>
      <c r="K233" s="376">
        <v>14</v>
      </c>
      <c r="L233" s="376">
        <v>2</v>
      </c>
      <c r="M233" s="376">
        <v>8</v>
      </c>
      <c r="N233" s="375" t="s">
        <v>209</v>
      </c>
      <c r="O233" s="375" t="s">
        <v>209</v>
      </c>
      <c r="P233" s="375" t="s">
        <v>209</v>
      </c>
      <c r="Q233" s="375" t="s">
        <v>209</v>
      </c>
      <c r="R233" s="376">
        <v>2</v>
      </c>
      <c r="S233" s="410">
        <v>5</v>
      </c>
      <c r="T233" s="421" t="s">
        <v>56</v>
      </c>
      <c r="U233" s="343">
        <v>6</v>
      </c>
      <c r="V233" s="343"/>
      <c r="W233" s="359"/>
      <c r="X233" s="435" t="s">
        <v>56</v>
      </c>
      <c r="Y233" s="343"/>
      <c r="Z233" s="409">
        <v>9</v>
      </c>
      <c r="AA233" s="376">
        <v>29</v>
      </c>
      <c r="AB233" s="375" t="s">
        <v>209</v>
      </c>
      <c r="AC233" s="375" t="s">
        <v>209</v>
      </c>
      <c r="AD233" s="375" t="s">
        <v>209</v>
      </c>
      <c r="AE233" s="375" t="s">
        <v>209</v>
      </c>
      <c r="AF233" s="376">
        <v>1</v>
      </c>
      <c r="AG233" s="376">
        <v>3</v>
      </c>
      <c r="AH233" s="376">
        <v>3</v>
      </c>
      <c r="AI233" s="376">
        <v>47</v>
      </c>
      <c r="AJ233" s="376">
        <v>3</v>
      </c>
      <c r="AK233" s="376">
        <v>23</v>
      </c>
      <c r="AL233" s="375" t="s">
        <v>209</v>
      </c>
      <c r="AM233" s="375" t="s">
        <v>209</v>
      </c>
      <c r="AN233" s="376">
        <v>4</v>
      </c>
      <c r="AO233" s="376">
        <v>6</v>
      </c>
      <c r="AP233" s="376">
        <v>2</v>
      </c>
      <c r="AQ233" s="410">
        <v>13</v>
      </c>
      <c r="AR233" s="421" t="s">
        <v>56</v>
      </c>
    </row>
    <row r="234" spans="1:44" s="352" customFormat="1" ht="12" customHeight="1">
      <c r="A234" s="359"/>
      <c r="B234" s="421" t="s">
        <v>83</v>
      </c>
      <c r="C234" s="360"/>
      <c r="D234" s="413">
        <f t="shared" si="46"/>
        <v>0</v>
      </c>
      <c r="E234" s="378">
        <f t="shared" si="46"/>
        <v>0</v>
      </c>
      <c r="F234" s="375" t="s">
        <v>209</v>
      </c>
      <c r="G234" s="375" t="s">
        <v>209</v>
      </c>
      <c r="H234" s="375" t="s">
        <v>209</v>
      </c>
      <c r="I234" s="375" t="s">
        <v>209</v>
      </c>
      <c r="J234" s="375" t="s">
        <v>209</v>
      </c>
      <c r="K234" s="375" t="s">
        <v>209</v>
      </c>
      <c r="L234" s="375" t="s">
        <v>209</v>
      </c>
      <c r="M234" s="375" t="s">
        <v>209</v>
      </c>
      <c r="N234" s="375" t="s">
        <v>209</v>
      </c>
      <c r="O234" s="375" t="s">
        <v>209</v>
      </c>
      <c r="P234" s="375" t="s">
        <v>209</v>
      </c>
      <c r="Q234" s="375" t="s">
        <v>209</v>
      </c>
      <c r="R234" s="375" t="s">
        <v>209</v>
      </c>
      <c r="S234" s="408" t="s">
        <v>209</v>
      </c>
      <c r="T234" s="421" t="s">
        <v>83</v>
      </c>
      <c r="U234" s="343">
        <v>6</v>
      </c>
      <c r="V234" s="343"/>
      <c r="W234" s="359"/>
      <c r="X234" s="435" t="s">
        <v>83</v>
      </c>
      <c r="Y234" s="343"/>
      <c r="Z234" s="414" t="s">
        <v>209</v>
      </c>
      <c r="AA234" s="375" t="s">
        <v>209</v>
      </c>
      <c r="AB234" s="375" t="s">
        <v>209</v>
      </c>
      <c r="AC234" s="375" t="s">
        <v>209</v>
      </c>
      <c r="AD234" s="375" t="s">
        <v>209</v>
      </c>
      <c r="AE234" s="375" t="s">
        <v>209</v>
      </c>
      <c r="AF234" s="375" t="s">
        <v>209</v>
      </c>
      <c r="AG234" s="375" t="s">
        <v>209</v>
      </c>
      <c r="AH234" s="375" t="s">
        <v>209</v>
      </c>
      <c r="AI234" s="375" t="s">
        <v>209</v>
      </c>
      <c r="AJ234" s="375" t="s">
        <v>209</v>
      </c>
      <c r="AK234" s="375" t="s">
        <v>209</v>
      </c>
      <c r="AL234" s="375" t="s">
        <v>209</v>
      </c>
      <c r="AM234" s="375" t="s">
        <v>209</v>
      </c>
      <c r="AN234" s="375" t="s">
        <v>209</v>
      </c>
      <c r="AO234" s="375" t="s">
        <v>209</v>
      </c>
      <c r="AP234" s="375" t="s">
        <v>209</v>
      </c>
      <c r="AQ234" s="408" t="s">
        <v>209</v>
      </c>
      <c r="AR234" s="421" t="s">
        <v>83</v>
      </c>
    </row>
    <row r="235" spans="1:44" s="352" customFormat="1" ht="6" customHeight="1">
      <c r="A235" s="359"/>
      <c r="B235" s="76"/>
      <c r="C235" s="360"/>
      <c r="D235" s="413" t="s">
        <v>1237</v>
      </c>
      <c r="E235" s="378" t="s">
        <v>1237</v>
      </c>
      <c r="F235" s="380"/>
      <c r="G235" s="380"/>
      <c r="H235" s="380"/>
      <c r="I235" s="380"/>
      <c r="J235" s="380"/>
      <c r="K235" s="380"/>
      <c r="L235" s="380"/>
      <c r="M235" s="380"/>
      <c r="N235" s="380"/>
      <c r="O235" s="380"/>
      <c r="P235" s="380"/>
      <c r="Q235" s="380"/>
      <c r="R235" s="380"/>
      <c r="S235" s="436"/>
      <c r="T235" s="76"/>
      <c r="U235" s="343"/>
      <c r="V235" s="343"/>
      <c r="W235" s="359"/>
      <c r="X235" s="76"/>
      <c r="Y235" s="343"/>
      <c r="Z235" s="437"/>
      <c r="AA235" s="380"/>
      <c r="AB235" s="380"/>
      <c r="AC235" s="380"/>
      <c r="AD235" s="380"/>
      <c r="AE235" s="380"/>
      <c r="AF235" s="380"/>
      <c r="AG235" s="380"/>
      <c r="AH235" s="380"/>
      <c r="AI235" s="380"/>
      <c r="AJ235" s="380"/>
      <c r="AK235" s="380"/>
      <c r="AL235" s="380"/>
      <c r="AM235" s="380"/>
      <c r="AN235" s="380"/>
      <c r="AO235" s="380"/>
      <c r="AP235" s="380"/>
      <c r="AQ235" s="436"/>
      <c r="AR235" s="76"/>
    </row>
    <row r="236" spans="1:44" s="352" customFormat="1" ht="12" customHeight="1">
      <c r="A236" s="359"/>
      <c r="B236" s="421" t="s">
        <v>57</v>
      </c>
      <c r="C236" s="360"/>
      <c r="D236" s="413">
        <f>SUM(F236:F236,H236:H236,J236:J236,L236:L236,N236:N236,P236:P236,R236:R236,Z236:Z236,AB236:AB236,AD236:AD236,AF236:AF236,AH236,AJ236,AL236,AN236,AP236)</f>
        <v>8</v>
      </c>
      <c r="E236" s="378">
        <f>SUM(G236:G236,I236:I236,K236:K236,M236:M236,O236:O236,Q236:Q236,S236:S236,AA236:AA236,AC236:AC236,AE236:AE236,AG236:AG236,AI236,AK236,AM236,AO236,AQ236)</f>
        <v>34</v>
      </c>
      <c r="F236" s="375" t="s">
        <v>209</v>
      </c>
      <c r="G236" s="375" t="s">
        <v>209</v>
      </c>
      <c r="H236" s="375" t="s">
        <v>209</v>
      </c>
      <c r="I236" s="375" t="s">
        <v>209</v>
      </c>
      <c r="J236" s="376">
        <v>2</v>
      </c>
      <c r="K236" s="376">
        <v>3</v>
      </c>
      <c r="L236" s="375" t="s">
        <v>209</v>
      </c>
      <c r="M236" s="375" t="s">
        <v>209</v>
      </c>
      <c r="N236" s="375" t="s">
        <v>209</v>
      </c>
      <c r="O236" s="375" t="s">
        <v>209</v>
      </c>
      <c r="P236" s="375" t="s">
        <v>209</v>
      </c>
      <c r="Q236" s="375" t="s">
        <v>209</v>
      </c>
      <c r="R236" s="375" t="s">
        <v>209</v>
      </c>
      <c r="S236" s="408" t="s">
        <v>209</v>
      </c>
      <c r="T236" s="421" t="s">
        <v>57</v>
      </c>
      <c r="U236" s="343">
        <v>6</v>
      </c>
      <c r="V236" s="343"/>
      <c r="W236" s="359"/>
      <c r="X236" s="435" t="s">
        <v>57</v>
      </c>
      <c r="Y236" s="343"/>
      <c r="Z236" s="409">
        <v>4</v>
      </c>
      <c r="AA236" s="376">
        <v>10</v>
      </c>
      <c r="AB236" s="375" t="s">
        <v>209</v>
      </c>
      <c r="AC236" s="375" t="s">
        <v>209</v>
      </c>
      <c r="AD236" s="375" t="s">
        <v>209</v>
      </c>
      <c r="AE236" s="375" t="s">
        <v>209</v>
      </c>
      <c r="AF236" s="375" t="s">
        <v>209</v>
      </c>
      <c r="AG236" s="375" t="s">
        <v>209</v>
      </c>
      <c r="AH236" s="375" t="s">
        <v>209</v>
      </c>
      <c r="AI236" s="375" t="s">
        <v>209</v>
      </c>
      <c r="AJ236" s="375" t="s">
        <v>209</v>
      </c>
      <c r="AK236" s="375" t="s">
        <v>209</v>
      </c>
      <c r="AL236" s="375" t="s">
        <v>209</v>
      </c>
      <c r="AM236" s="375" t="s">
        <v>209</v>
      </c>
      <c r="AN236" s="376">
        <v>2</v>
      </c>
      <c r="AO236" s="376">
        <v>21</v>
      </c>
      <c r="AP236" s="375" t="s">
        <v>209</v>
      </c>
      <c r="AQ236" s="408" t="s">
        <v>209</v>
      </c>
      <c r="AR236" s="421" t="s">
        <v>57</v>
      </c>
    </row>
    <row r="237" spans="1:44" s="352" customFormat="1" ht="12" customHeight="1">
      <c r="A237" s="359"/>
      <c r="B237" s="421" t="s">
        <v>84</v>
      </c>
      <c r="C237" s="360"/>
      <c r="D237" s="413">
        <f>SUM(F237:F237,H237:H237,J237:J237,L237:L237,N237:N237,P237:P237,R237:R237,Z237:Z237,AB237:AB237,AD237:AD237,AF237:AF237,AH237,AJ237,AL237,AN237,AP237)</f>
        <v>0</v>
      </c>
      <c r="E237" s="378">
        <f>SUM(G237:G237,I237:I237,K237:K237,M237:M237,O237:O237,Q237:Q237,S237:S237,AA237:AA237,AC237:AC237,AE237:AE237,AG237:AG237,AI237,AK237,AM237,AO237,AQ237)</f>
        <v>0</v>
      </c>
      <c r="F237" s="375" t="s">
        <v>209</v>
      </c>
      <c r="G237" s="375" t="s">
        <v>209</v>
      </c>
      <c r="H237" s="375" t="s">
        <v>209</v>
      </c>
      <c r="I237" s="375" t="s">
        <v>209</v>
      </c>
      <c r="J237" s="375" t="s">
        <v>209</v>
      </c>
      <c r="K237" s="375" t="s">
        <v>209</v>
      </c>
      <c r="L237" s="375" t="s">
        <v>209</v>
      </c>
      <c r="M237" s="375" t="s">
        <v>209</v>
      </c>
      <c r="N237" s="375" t="s">
        <v>209</v>
      </c>
      <c r="O237" s="375" t="s">
        <v>209</v>
      </c>
      <c r="P237" s="375" t="s">
        <v>209</v>
      </c>
      <c r="Q237" s="375" t="s">
        <v>209</v>
      </c>
      <c r="R237" s="375" t="s">
        <v>209</v>
      </c>
      <c r="S237" s="408" t="s">
        <v>209</v>
      </c>
      <c r="T237" s="421" t="s">
        <v>84</v>
      </c>
      <c r="U237" s="343">
        <v>6</v>
      </c>
      <c r="V237" s="343"/>
      <c r="W237" s="359"/>
      <c r="X237" s="435" t="s">
        <v>84</v>
      </c>
      <c r="Y237" s="343"/>
      <c r="Z237" s="414" t="s">
        <v>209</v>
      </c>
      <c r="AA237" s="375" t="s">
        <v>209</v>
      </c>
      <c r="AB237" s="375" t="s">
        <v>209</v>
      </c>
      <c r="AC237" s="375" t="s">
        <v>209</v>
      </c>
      <c r="AD237" s="375" t="s">
        <v>209</v>
      </c>
      <c r="AE237" s="375" t="s">
        <v>209</v>
      </c>
      <c r="AF237" s="380">
        <v>0</v>
      </c>
      <c r="AG237" s="380">
        <v>0</v>
      </c>
      <c r="AH237" s="380">
        <v>0</v>
      </c>
      <c r="AI237" s="380">
        <v>0</v>
      </c>
      <c r="AJ237" s="380">
        <v>0</v>
      </c>
      <c r="AK237" s="380">
        <v>0</v>
      </c>
      <c r="AL237" s="380">
        <v>0</v>
      </c>
      <c r="AM237" s="380">
        <v>0</v>
      </c>
      <c r="AN237" s="380">
        <v>0</v>
      </c>
      <c r="AO237" s="380">
        <v>0</v>
      </c>
      <c r="AP237" s="380">
        <v>0</v>
      </c>
      <c r="AQ237" s="436">
        <v>0</v>
      </c>
      <c r="AR237" s="421" t="s">
        <v>84</v>
      </c>
    </row>
    <row r="238" spans="1:44" s="352" customFormat="1" ht="6" customHeight="1">
      <c r="A238" s="359"/>
      <c r="B238" s="360"/>
      <c r="C238" s="360"/>
      <c r="D238" s="438"/>
      <c r="E238" s="439"/>
      <c r="F238" s="430"/>
      <c r="G238" s="430"/>
      <c r="H238" s="430"/>
      <c r="I238" s="430"/>
      <c r="J238" s="430"/>
      <c r="K238" s="430"/>
      <c r="L238" s="430"/>
      <c r="M238" s="430"/>
      <c r="N238" s="430"/>
      <c r="O238" s="430"/>
      <c r="P238" s="430"/>
      <c r="Q238" s="430"/>
      <c r="R238" s="430"/>
      <c r="S238" s="434"/>
      <c r="T238" s="397"/>
      <c r="U238" s="343" t="s">
        <v>1237</v>
      </c>
      <c r="V238" s="343"/>
      <c r="W238" s="359"/>
      <c r="X238" s="360"/>
      <c r="Y238" s="343"/>
      <c r="Z238" s="440"/>
      <c r="AA238" s="430"/>
      <c r="AB238" s="430"/>
      <c r="AC238" s="430"/>
      <c r="AD238" s="430"/>
      <c r="AE238" s="430"/>
      <c r="AF238" s="430"/>
      <c r="AG238" s="430"/>
      <c r="AH238" s="430"/>
      <c r="AI238" s="430"/>
      <c r="AJ238" s="430"/>
      <c r="AK238" s="430"/>
      <c r="AL238" s="430"/>
      <c r="AM238" s="430"/>
      <c r="AN238" s="430"/>
      <c r="AO238" s="430"/>
      <c r="AP238" s="430"/>
      <c r="AQ238" s="434"/>
      <c r="AR238" s="397"/>
    </row>
    <row r="239" spans="1:44" s="352" customFormat="1" ht="19.5" customHeight="1">
      <c r="A239" s="610" t="s">
        <v>58</v>
      </c>
      <c r="B239" s="611"/>
      <c r="C239" s="360"/>
      <c r="D239" s="403">
        <f aca="true" t="shared" si="47" ref="D239:S239">SUM(D240:D255)</f>
        <v>155</v>
      </c>
      <c r="E239" s="404">
        <f t="shared" si="47"/>
        <v>1085</v>
      </c>
      <c r="F239" s="404">
        <f t="shared" si="47"/>
        <v>1</v>
      </c>
      <c r="G239" s="404">
        <f t="shared" si="47"/>
        <v>4</v>
      </c>
      <c r="H239" s="404">
        <f t="shared" si="47"/>
        <v>1</v>
      </c>
      <c r="I239" s="404">
        <f t="shared" si="47"/>
        <v>13</v>
      </c>
      <c r="J239" s="404">
        <f t="shared" si="47"/>
        <v>29</v>
      </c>
      <c r="K239" s="404">
        <f t="shared" si="47"/>
        <v>161</v>
      </c>
      <c r="L239" s="404">
        <f t="shared" si="47"/>
        <v>8</v>
      </c>
      <c r="M239" s="404">
        <f t="shared" si="47"/>
        <v>297</v>
      </c>
      <c r="N239" s="404">
        <f t="shared" si="47"/>
        <v>1</v>
      </c>
      <c r="O239" s="404">
        <f t="shared" si="47"/>
        <v>4</v>
      </c>
      <c r="P239" s="404">
        <f t="shared" si="47"/>
        <v>0</v>
      </c>
      <c r="Q239" s="404">
        <f t="shared" si="47"/>
        <v>0</v>
      </c>
      <c r="R239" s="404">
        <f t="shared" si="47"/>
        <v>2</v>
      </c>
      <c r="S239" s="405">
        <f t="shared" si="47"/>
        <v>18</v>
      </c>
      <c r="T239" s="369" t="s">
        <v>59</v>
      </c>
      <c r="U239" s="371"/>
      <c r="V239" s="371"/>
      <c r="W239" s="610" t="s">
        <v>58</v>
      </c>
      <c r="X239" s="611"/>
      <c r="Y239" s="343"/>
      <c r="Z239" s="403">
        <f aca="true" t="shared" si="48" ref="Z239:AQ239">SUM(Z240:Z255)</f>
        <v>46</v>
      </c>
      <c r="AA239" s="404">
        <f t="shared" si="48"/>
        <v>145</v>
      </c>
      <c r="AB239" s="404">
        <f t="shared" si="48"/>
        <v>2</v>
      </c>
      <c r="AC239" s="404">
        <f t="shared" si="48"/>
        <v>16</v>
      </c>
      <c r="AD239" s="404">
        <f t="shared" si="48"/>
        <v>1</v>
      </c>
      <c r="AE239" s="404">
        <f t="shared" si="48"/>
        <v>1</v>
      </c>
      <c r="AF239" s="404">
        <f t="shared" si="48"/>
        <v>10</v>
      </c>
      <c r="AG239" s="404">
        <f t="shared" si="48"/>
        <v>37</v>
      </c>
      <c r="AH239" s="404">
        <f t="shared" si="48"/>
        <v>6</v>
      </c>
      <c r="AI239" s="404">
        <f t="shared" si="48"/>
        <v>114</v>
      </c>
      <c r="AJ239" s="404">
        <f t="shared" si="48"/>
        <v>4</v>
      </c>
      <c r="AK239" s="404">
        <f t="shared" si="48"/>
        <v>39</v>
      </c>
      <c r="AL239" s="404">
        <f t="shared" si="48"/>
        <v>10</v>
      </c>
      <c r="AM239" s="404">
        <f t="shared" si="48"/>
        <v>62</v>
      </c>
      <c r="AN239" s="404">
        <f t="shared" si="48"/>
        <v>29</v>
      </c>
      <c r="AO239" s="404">
        <f t="shared" si="48"/>
        <v>108</v>
      </c>
      <c r="AP239" s="404">
        <f t="shared" si="48"/>
        <v>5</v>
      </c>
      <c r="AQ239" s="405">
        <f t="shared" si="48"/>
        <v>66</v>
      </c>
      <c r="AR239" s="369" t="s">
        <v>60</v>
      </c>
    </row>
    <row r="240" spans="1:44" s="352" customFormat="1" ht="12" customHeight="1">
      <c r="A240" s="359"/>
      <c r="B240" s="421" t="s">
        <v>85</v>
      </c>
      <c r="C240" s="360"/>
      <c r="D240" s="407">
        <f aca="true" t="shared" si="49" ref="D240:E244">SUM(F240:F240,H240:H240,J240:J240,L240:L240,N240:N240,P240:P240,R240:R240,Z240:Z240,AB240:AB240,AD240:AD240,AF240:AF240,AH240,AJ240,AL240,AN240,AP240)</f>
        <v>9</v>
      </c>
      <c r="E240" s="374">
        <f t="shared" si="49"/>
        <v>25</v>
      </c>
      <c r="F240" s="375" t="s">
        <v>209</v>
      </c>
      <c r="G240" s="375" t="s">
        <v>209</v>
      </c>
      <c r="H240" s="375" t="s">
        <v>209</v>
      </c>
      <c r="I240" s="375" t="s">
        <v>209</v>
      </c>
      <c r="J240" s="376">
        <v>5</v>
      </c>
      <c r="K240" s="376">
        <v>14</v>
      </c>
      <c r="L240" s="375" t="s">
        <v>209</v>
      </c>
      <c r="M240" s="375" t="s">
        <v>209</v>
      </c>
      <c r="N240" s="375" t="s">
        <v>209</v>
      </c>
      <c r="O240" s="375" t="s">
        <v>209</v>
      </c>
      <c r="P240" s="375" t="s">
        <v>209</v>
      </c>
      <c r="Q240" s="375" t="s">
        <v>209</v>
      </c>
      <c r="R240" s="376">
        <v>1</v>
      </c>
      <c r="S240" s="410">
        <v>2</v>
      </c>
      <c r="T240" s="421" t="s">
        <v>85</v>
      </c>
      <c r="U240" s="343">
        <v>6</v>
      </c>
      <c r="V240" s="343"/>
      <c r="W240" s="359"/>
      <c r="X240" s="435" t="s">
        <v>85</v>
      </c>
      <c r="Y240" s="343"/>
      <c r="Z240" s="409">
        <v>2</v>
      </c>
      <c r="AA240" s="376">
        <v>7</v>
      </c>
      <c r="AB240" s="375" t="s">
        <v>209</v>
      </c>
      <c r="AC240" s="375" t="s">
        <v>209</v>
      </c>
      <c r="AD240" s="375" t="s">
        <v>209</v>
      </c>
      <c r="AE240" s="375" t="s">
        <v>209</v>
      </c>
      <c r="AF240" s="375" t="s">
        <v>209</v>
      </c>
      <c r="AG240" s="375" t="s">
        <v>209</v>
      </c>
      <c r="AH240" s="375" t="s">
        <v>209</v>
      </c>
      <c r="AI240" s="375" t="s">
        <v>209</v>
      </c>
      <c r="AJ240" s="375" t="s">
        <v>209</v>
      </c>
      <c r="AK240" s="375" t="s">
        <v>209</v>
      </c>
      <c r="AL240" s="376">
        <v>1</v>
      </c>
      <c r="AM240" s="376">
        <v>2</v>
      </c>
      <c r="AN240" s="375" t="s">
        <v>209</v>
      </c>
      <c r="AO240" s="375" t="s">
        <v>209</v>
      </c>
      <c r="AP240" s="375" t="s">
        <v>209</v>
      </c>
      <c r="AQ240" s="408" t="s">
        <v>209</v>
      </c>
      <c r="AR240" s="421" t="s">
        <v>85</v>
      </c>
    </row>
    <row r="241" spans="1:44" s="352" customFormat="1" ht="12" customHeight="1">
      <c r="A241" s="359"/>
      <c r="B241" s="421" t="s">
        <v>86</v>
      </c>
      <c r="C241" s="360"/>
      <c r="D241" s="407">
        <f t="shared" si="49"/>
        <v>0</v>
      </c>
      <c r="E241" s="374">
        <f t="shared" si="49"/>
        <v>0</v>
      </c>
      <c r="F241" s="375" t="s">
        <v>209</v>
      </c>
      <c r="G241" s="375" t="s">
        <v>209</v>
      </c>
      <c r="H241" s="375" t="s">
        <v>209</v>
      </c>
      <c r="I241" s="375" t="s">
        <v>209</v>
      </c>
      <c r="J241" s="375" t="s">
        <v>209</v>
      </c>
      <c r="K241" s="375" t="s">
        <v>209</v>
      </c>
      <c r="L241" s="375" t="s">
        <v>209</v>
      </c>
      <c r="M241" s="375" t="s">
        <v>209</v>
      </c>
      <c r="N241" s="375" t="s">
        <v>209</v>
      </c>
      <c r="O241" s="375" t="s">
        <v>209</v>
      </c>
      <c r="P241" s="375" t="s">
        <v>209</v>
      </c>
      <c r="Q241" s="375" t="s">
        <v>209</v>
      </c>
      <c r="R241" s="375" t="s">
        <v>209</v>
      </c>
      <c r="S241" s="408" t="s">
        <v>209</v>
      </c>
      <c r="T241" s="421" t="s">
        <v>86</v>
      </c>
      <c r="U241" s="343">
        <v>6</v>
      </c>
      <c r="V241" s="343"/>
      <c r="W241" s="359"/>
      <c r="X241" s="435" t="s">
        <v>86</v>
      </c>
      <c r="Y241" s="343"/>
      <c r="Z241" s="414" t="s">
        <v>209</v>
      </c>
      <c r="AA241" s="375" t="s">
        <v>209</v>
      </c>
      <c r="AB241" s="375" t="s">
        <v>209</v>
      </c>
      <c r="AC241" s="375" t="s">
        <v>209</v>
      </c>
      <c r="AD241" s="375" t="s">
        <v>209</v>
      </c>
      <c r="AE241" s="375" t="s">
        <v>209</v>
      </c>
      <c r="AF241" s="375" t="s">
        <v>209</v>
      </c>
      <c r="AG241" s="375" t="s">
        <v>209</v>
      </c>
      <c r="AH241" s="375" t="s">
        <v>209</v>
      </c>
      <c r="AI241" s="375" t="s">
        <v>209</v>
      </c>
      <c r="AJ241" s="375" t="s">
        <v>209</v>
      </c>
      <c r="AK241" s="375" t="s">
        <v>209</v>
      </c>
      <c r="AL241" s="375" t="s">
        <v>209</v>
      </c>
      <c r="AM241" s="375" t="s">
        <v>209</v>
      </c>
      <c r="AN241" s="375" t="s">
        <v>209</v>
      </c>
      <c r="AO241" s="375" t="s">
        <v>209</v>
      </c>
      <c r="AP241" s="375" t="s">
        <v>209</v>
      </c>
      <c r="AQ241" s="408" t="s">
        <v>209</v>
      </c>
      <c r="AR241" s="421" t="s">
        <v>86</v>
      </c>
    </row>
    <row r="242" spans="1:44" s="352" customFormat="1" ht="12" customHeight="1">
      <c r="A242" s="359"/>
      <c r="B242" s="421" t="s">
        <v>61</v>
      </c>
      <c r="C242" s="360"/>
      <c r="D242" s="407">
        <f t="shared" si="49"/>
        <v>11</v>
      </c>
      <c r="E242" s="374">
        <f t="shared" si="49"/>
        <v>31</v>
      </c>
      <c r="F242" s="375" t="s">
        <v>209</v>
      </c>
      <c r="G242" s="375" t="s">
        <v>209</v>
      </c>
      <c r="H242" s="375" t="s">
        <v>209</v>
      </c>
      <c r="I242" s="375" t="s">
        <v>209</v>
      </c>
      <c r="J242" s="376">
        <v>2</v>
      </c>
      <c r="K242" s="376">
        <v>7</v>
      </c>
      <c r="L242" s="376">
        <v>1</v>
      </c>
      <c r="M242" s="376">
        <v>1</v>
      </c>
      <c r="N242" s="375" t="s">
        <v>209</v>
      </c>
      <c r="O242" s="375" t="s">
        <v>209</v>
      </c>
      <c r="P242" s="375" t="s">
        <v>209</v>
      </c>
      <c r="Q242" s="375" t="s">
        <v>209</v>
      </c>
      <c r="R242" s="375" t="s">
        <v>209</v>
      </c>
      <c r="S242" s="408" t="s">
        <v>209</v>
      </c>
      <c r="T242" s="421" t="s">
        <v>61</v>
      </c>
      <c r="U242" s="343">
        <v>6</v>
      </c>
      <c r="V242" s="343"/>
      <c r="W242" s="359"/>
      <c r="X242" s="435" t="s">
        <v>61</v>
      </c>
      <c r="Y242" s="343"/>
      <c r="Z242" s="409">
        <v>7</v>
      </c>
      <c r="AA242" s="376">
        <v>22</v>
      </c>
      <c r="AB242" s="375" t="s">
        <v>209</v>
      </c>
      <c r="AC242" s="375" t="s">
        <v>209</v>
      </c>
      <c r="AD242" s="375" t="s">
        <v>209</v>
      </c>
      <c r="AE242" s="375" t="s">
        <v>209</v>
      </c>
      <c r="AF242" s="375" t="s">
        <v>209</v>
      </c>
      <c r="AG242" s="375" t="s">
        <v>209</v>
      </c>
      <c r="AH242" s="375" t="s">
        <v>209</v>
      </c>
      <c r="AI242" s="375" t="s">
        <v>209</v>
      </c>
      <c r="AJ242" s="375" t="s">
        <v>209</v>
      </c>
      <c r="AK242" s="375" t="s">
        <v>209</v>
      </c>
      <c r="AL242" s="375" t="s">
        <v>209</v>
      </c>
      <c r="AM242" s="375" t="s">
        <v>209</v>
      </c>
      <c r="AN242" s="376">
        <v>1</v>
      </c>
      <c r="AO242" s="376">
        <v>1</v>
      </c>
      <c r="AP242" s="375" t="s">
        <v>209</v>
      </c>
      <c r="AQ242" s="408" t="s">
        <v>209</v>
      </c>
      <c r="AR242" s="421" t="s">
        <v>61</v>
      </c>
    </row>
    <row r="243" spans="1:44" s="352" customFormat="1" ht="12" customHeight="1">
      <c r="A243" s="359"/>
      <c r="B243" s="421" t="s">
        <v>62</v>
      </c>
      <c r="C243" s="360"/>
      <c r="D243" s="407">
        <f t="shared" si="49"/>
        <v>18</v>
      </c>
      <c r="E243" s="374">
        <f t="shared" si="49"/>
        <v>69</v>
      </c>
      <c r="F243" s="375" t="s">
        <v>209</v>
      </c>
      <c r="G243" s="375" t="s">
        <v>209</v>
      </c>
      <c r="H243" s="375" t="s">
        <v>209</v>
      </c>
      <c r="I243" s="375" t="s">
        <v>209</v>
      </c>
      <c r="J243" s="376">
        <v>2</v>
      </c>
      <c r="K243" s="376">
        <v>14</v>
      </c>
      <c r="L243" s="375" t="s">
        <v>209</v>
      </c>
      <c r="M243" s="375" t="s">
        <v>209</v>
      </c>
      <c r="N243" s="375" t="s">
        <v>209</v>
      </c>
      <c r="O243" s="375" t="s">
        <v>209</v>
      </c>
      <c r="P243" s="375" t="s">
        <v>209</v>
      </c>
      <c r="Q243" s="375" t="s">
        <v>209</v>
      </c>
      <c r="R243" s="375" t="s">
        <v>209</v>
      </c>
      <c r="S243" s="408" t="s">
        <v>209</v>
      </c>
      <c r="T243" s="421" t="s">
        <v>62</v>
      </c>
      <c r="U243" s="343">
        <v>6</v>
      </c>
      <c r="V243" s="343"/>
      <c r="W243" s="359"/>
      <c r="X243" s="435" t="s">
        <v>62</v>
      </c>
      <c r="Y243" s="343"/>
      <c r="Z243" s="409">
        <v>4</v>
      </c>
      <c r="AA243" s="376">
        <v>8</v>
      </c>
      <c r="AB243" s="376">
        <v>1</v>
      </c>
      <c r="AC243" s="376">
        <v>7</v>
      </c>
      <c r="AD243" s="375" t="s">
        <v>209</v>
      </c>
      <c r="AE243" s="375" t="s">
        <v>209</v>
      </c>
      <c r="AF243" s="375" t="s">
        <v>209</v>
      </c>
      <c r="AG243" s="375" t="s">
        <v>209</v>
      </c>
      <c r="AH243" s="375" t="s">
        <v>209</v>
      </c>
      <c r="AI243" s="375" t="s">
        <v>209</v>
      </c>
      <c r="AJ243" s="376">
        <v>1</v>
      </c>
      <c r="AK243" s="376">
        <v>1</v>
      </c>
      <c r="AL243" s="376">
        <v>2</v>
      </c>
      <c r="AM243" s="376">
        <v>24</v>
      </c>
      <c r="AN243" s="376">
        <v>8</v>
      </c>
      <c r="AO243" s="376">
        <v>15</v>
      </c>
      <c r="AP243" s="375" t="s">
        <v>209</v>
      </c>
      <c r="AQ243" s="408" t="s">
        <v>209</v>
      </c>
      <c r="AR243" s="421" t="s">
        <v>62</v>
      </c>
    </row>
    <row r="244" spans="1:44" s="352" customFormat="1" ht="12" customHeight="1">
      <c r="A244" s="359"/>
      <c r="B244" s="421" t="s">
        <v>63</v>
      </c>
      <c r="C244" s="360"/>
      <c r="D244" s="407">
        <f t="shared" si="49"/>
        <v>14</v>
      </c>
      <c r="E244" s="374">
        <f t="shared" si="49"/>
        <v>73</v>
      </c>
      <c r="F244" s="375" t="s">
        <v>209</v>
      </c>
      <c r="G244" s="375" t="s">
        <v>209</v>
      </c>
      <c r="H244" s="375" t="s">
        <v>209</v>
      </c>
      <c r="I244" s="375" t="s">
        <v>209</v>
      </c>
      <c r="J244" s="376">
        <v>1</v>
      </c>
      <c r="K244" s="376">
        <v>5</v>
      </c>
      <c r="L244" s="376">
        <v>1</v>
      </c>
      <c r="M244" s="376">
        <v>2</v>
      </c>
      <c r="N244" s="375" t="s">
        <v>209</v>
      </c>
      <c r="O244" s="375" t="s">
        <v>209</v>
      </c>
      <c r="P244" s="375" t="s">
        <v>209</v>
      </c>
      <c r="Q244" s="375" t="s">
        <v>209</v>
      </c>
      <c r="R244" s="375" t="s">
        <v>209</v>
      </c>
      <c r="S244" s="408" t="s">
        <v>209</v>
      </c>
      <c r="T244" s="421" t="s">
        <v>63</v>
      </c>
      <c r="U244" s="343">
        <v>6</v>
      </c>
      <c r="V244" s="343"/>
      <c r="W244" s="359"/>
      <c r="X244" s="435" t="s">
        <v>63</v>
      </c>
      <c r="Y244" s="343"/>
      <c r="Z244" s="409">
        <v>3</v>
      </c>
      <c r="AA244" s="376">
        <v>11</v>
      </c>
      <c r="AB244" s="376">
        <v>1</v>
      </c>
      <c r="AC244" s="376">
        <v>9</v>
      </c>
      <c r="AD244" s="375" t="s">
        <v>209</v>
      </c>
      <c r="AE244" s="375" t="s">
        <v>209</v>
      </c>
      <c r="AF244" s="376">
        <v>1</v>
      </c>
      <c r="AG244" s="376">
        <v>3</v>
      </c>
      <c r="AH244" s="376">
        <v>1</v>
      </c>
      <c r="AI244" s="376">
        <v>11</v>
      </c>
      <c r="AJ244" s="376">
        <v>1</v>
      </c>
      <c r="AK244" s="376">
        <v>12</v>
      </c>
      <c r="AL244" s="375" t="s">
        <v>209</v>
      </c>
      <c r="AM244" s="375" t="s">
        <v>209</v>
      </c>
      <c r="AN244" s="376">
        <v>4</v>
      </c>
      <c r="AO244" s="376">
        <v>19</v>
      </c>
      <c r="AP244" s="376">
        <v>1</v>
      </c>
      <c r="AQ244" s="410">
        <v>1</v>
      </c>
      <c r="AR244" s="421" t="s">
        <v>63</v>
      </c>
    </row>
    <row r="245" spans="1:44" s="352" customFormat="1" ht="6" customHeight="1">
      <c r="A245" s="359"/>
      <c r="B245" s="421"/>
      <c r="C245" s="360"/>
      <c r="D245" s="407" t="s">
        <v>1237</v>
      </c>
      <c r="E245" s="374" t="s">
        <v>1237</v>
      </c>
      <c r="F245" s="375"/>
      <c r="G245" s="375"/>
      <c r="H245" s="375"/>
      <c r="I245" s="375"/>
      <c r="J245" s="376"/>
      <c r="K245" s="376"/>
      <c r="L245" s="376"/>
      <c r="M245" s="376"/>
      <c r="N245" s="375"/>
      <c r="O245" s="375"/>
      <c r="P245" s="375"/>
      <c r="Q245" s="375"/>
      <c r="R245" s="375"/>
      <c r="S245" s="408"/>
      <c r="T245" s="421"/>
      <c r="U245" s="343"/>
      <c r="V245" s="343"/>
      <c r="W245" s="359"/>
      <c r="X245" s="435"/>
      <c r="Y245" s="343"/>
      <c r="Z245" s="409"/>
      <c r="AA245" s="376"/>
      <c r="AB245" s="376"/>
      <c r="AC245" s="376"/>
      <c r="AD245" s="375"/>
      <c r="AE245" s="375"/>
      <c r="AF245" s="376"/>
      <c r="AG245" s="376"/>
      <c r="AH245" s="376"/>
      <c r="AI245" s="376"/>
      <c r="AJ245" s="376"/>
      <c r="AK245" s="376"/>
      <c r="AL245" s="375"/>
      <c r="AM245" s="375"/>
      <c r="AN245" s="376"/>
      <c r="AO245" s="376"/>
      <c r="AP245" s="376"/>
      <c r="AQ245" s="410"/>
      <c r="AR245" s="421"/>
    </row>
    <row r="246" spans="1:44" s="352" customFormat="1" ht="12" customHeight="1">
      <c r="A246" s="359"/>
      <c r="B246" s="421" t="s">
        <v>64</v>
      </c>
      <c r="C246" s="360"/>
      <c r="D246" s="407">
        <f aca="true" t="shared" si="50" ref="D246:E250">SUM(F246:F246,H246:H246,J246:J246,L246:L246,N246:N246,P246:P246,R246:R246,Z246:Z246,AB246:AB246,AD246:AD246,AF246:AF246,AH246,AJ246,AL246,AN246,AP246)</f>
        <v>18</v>
      </c>
      <c r="E246" s="374">
        <f t="shared" si="50"/>
        <v>95</v>
      </c>
      <c r="F246" s="375" t="s">
        <v>209</v>
      </c>
      <c r="G246" s="375" t="s">
        <v>209</v>
      </c>
      <c r="H246" s="376">
        <v>1</v>
      </c>
      <c r="I246" s="376">
        <v>13</v>
      </c>
      <c r="J246" s="376">
        <v>3</v>
      </c>
      <c r="K246" s="376">
        <v>8</v>
      </c>
      <c r="L246" s="376">
        <v>3</v>
      </c>
      <c r="M246" s="376">
        <v>10</v>
      </c>
      <c r="N246" s="375" t="s">
        <v>209</v>
      </c>
      <c r="O246" s="375" t="s">
        <v>209</v>
      </c>
      <c r="P246" s="375" t="s">
        <v>209</v>
      </c>
      <c r="Q246" s="375" t="s">
        <v>209</v>
      </c>
      <c r="R246" s="375" t="s">
        <v>209</v>
      </c>
      <c r="S246" s="408" t="s">
        <v>209</v>
      </c>
      <c r="T246" s="421" t="s">
        <v>64</v>
      </c>
      <c r="U246" s="343">
        <v>6</v>
      </c>
      <c r="V246" s="343"/>
      <c r="W246" s="359"/>
      <c r="X246" s="435" t="s">
        <v>64</v>
      </c>
      <c r="Y246" s="343"/>
      <c r="Z246" s="409">
        <v>4</v>
      </c>
      <c r="AA246" s="376">
        <v>23</v>
      </c>
      <c r="AB246" s="375" t="s">
        <v>209</v>
      </c>
      <c r="AC246" s="375" t="s">
        <v>209</v>
      </c>
      <c r="AD246" s="375" t="s">
        <v>209</v>
      </c>
      <c r="AE246" s="375" t="s">
        <v>209</v>
      </c>
      <c r="AF246" s="376">
        <v>1</v>
      </c>
      <c r="AG246" s="376">
        <v>2</v>
      </c>
      <c r="AH246" s="376">
        <v>1</v>
      </c>
      <c r="AI246" s="376">
        <v>8</v>
      </c>
      <c r="AJ246" s="376">
        <v>1</v>
      </c>
      <c r="AK246" s="376">
        <v>13</v>
      </c>
      <c r="AL246" s="376">
        <v>2</v>
      </c>
      <c r="AM246" s="376">
        <v>2</v>
      </c>
      <c r="AN246" s="376">
        <v>2</v>
      </c>
      <c r="AO246" s="376">
        <v>16</v>
      </c>
      <c r="AP246" s="375" t="s">
        <v>209</v>
      </c>
      <c r="AQ246" s="408" t="s">
        <v>209</v>
      </c>
      <c r="AR246" s="421" t="s">
        <v>64</v>
      </c>
    </row>
    <row r="247" spans="1:44" s="352" customFormat="1" ht="12" customHeight="1">
      <c r="A247" s="359"/>
      <c r="B247" s="421" t="s">
        <v>65</v>
      </c>
      <c r="C247" s="360"/>
      <c r="D247" s="407">
        <f t="shared" si="50"/>
        <v>10</v>
      </c>
      <c r="E247" s="374">
        <f t="shared" si="50"/>
        <v>53</v>
      </c>
      <c r="F247" s="375" t="s">
        <v>209</v>
      </c>
      <c r="G247" s="375" t="s">
        <v>209</v>
      </c>
      <c r="H247" s="375" t="s">
        <v>209</v>
      </c>
      <c r="I247" s="375" t="s">
        <v>209</v>
      </c>
      <c r="J247" s="376">
        <v>4</v>
      </c>
      <c r="K247" s="376">
        <v>11</v>
      </c>
      <c r="L247" s="375" t="s">
        <v>209</v>
      </c>
      <c r="M247" s="375" t="s">
        <v>209</v>
      </c>
      <c r="N247" s="375" t="s">
        <v>209</v>
      </c>
      <c r="O247" s="375" t="s">
        <v>209</v>
      </c>
      <c r="P247" s="375" t="s">
        <v>209</v>
      </c>
      <c r="Q247" s="375" t="s">
        <v>209</v>
      </c>
      <c r="R247" s="375" t="s">
        <v>209</v>
      </c>
      <c r="S247" s="408" t="s">
        <v>209</v>
      </c>
      <c r="T247" s="421" t="s">
        <v>65</v>
      </c>
      <c r="U247" s="343">
        <v>6</v>
      </c>
      <c r="V247" s="343"/>
      <c r="W247" s="359"/>
      <c r="X247" s="435" t="s">
        <v>65</v>
      </c>
      <c r="Y247" s="343"/>
      <c r="Z247" s="409">
        <v>2</v>
      </c>
      <c r="AA247" s="376">
        <v>18</v>
      </c>
      <c r="AB247" s="375" t="s">
        <v>209</v>
      </c>
      <c r="AC247" s="375" t="s">
        <v>209</v>
      </c>
      <c r="AD247" s="375" t="s">
        <v>209</v>
      </c>
      <c r="AE247" s="375" t="s">
        <v>209</v>
      </c>
      <c r="AF247" s="375" t="s">
        <v>209</v>
      </c>
      <c r="AG247" s="375" t="s">
        <v>209</v>
      </c>
      <c r="AH247" s="375" t="s">
        <v>209</v>
      </c>
      <c r="AI247" s="375" t="s">
        <v>209</v>
      </c>
      <c r="AJ247" s="375" t="s">
        <v>209</v>
      </c>
      <c r="AK247" s="375" t="s">
        <v>209</v>
      </c>
      <c r="AL247" s="376">
        <v>1</v>
      </c>
      <c r="AM247" s="376">
        <v>9</v>
      </c>
      <c r="AN247" s="376">
        <v>2</v>
      </c>
      <c r="AO247" s="376">
        <v>3</v>
      </c>
      <c r="AP247" s="376">
        <v>1</v>
      </c>
      <c r="AQ247" s="410">
        <v>12</v>
      </c>
      <c r="AR247" s="421" t="s">
        <v>65</v>
      </c>
    </row>
    <row r="248" spans="1:44" s="352" customFormat="1" ht="12" customHeight="1">
      <c r="A248" s="359"/>
      <c r="B248" s="421" t="s">
        <v>87</v>
      </c>
      <c r="C248" s="360"/>
      <c r="D248" s="407">
        <f t="shared" si="50"/>
        <v>0</v>
      </c>
      <c r="E248" s="374">
        <f t="shared" si="50"/>
        <v>0</v>
      </c>
      <c r="F248" s="375" t="s">
        <v>209</v>
      </c>
      <c r="G248" s="375" t="s">
        <v>209</v>
      </c>
      <c r="H248" s="375" t="s">
        <v>209</v>
      </c>
      <c r="I248" s="375" t="s">
        <v>209</v>
      </c>
      <c r="J248" s="375" t="s">
        <v>209</v>
      </c>
      <c r="K248" s="375" t="s">
        <v>209</v>
      </c>
      <c r="L248" s="375" t="s">
        <v>209</v>
      </c>
      <c r="M248" s="375" t="s">
        <v>209</v>
      </c>
      <c r="N248" s="375" t="s">
        <v>209</v>
      </c>
      <c r="O248" s="375" t="s">
        <v>209</v>
      </c>
      <c r="P248" s="375" t="s">
        <v>209</v>
      </c>
      <c r="Q248" s="375" t="s">
        <v>209</v>
      </c>
      <c r="R248" s="375" t="s">
        <v>209</v>
      </c>
      <c r="S248" s="408" t="s">
        <v>209</v>
      </c>
      <c r="T248" s="421" t="s">
        <v>87</v>
      </c>
      <c r="U248" s="343">
        <v>6</v>
      </c>
      <c r="V248" s="343"/>
      <c r="W248" s="359"/>
      <c r="X248" s="435" t="s">
        <v>87</v>
      </c>
      <c r="Y248" s="343"/>
      <c r="Z248" s="414" t="s">
        <v>209</v>
      </c>
      <c r="AA248" s="375" t="s">
        <v>209</v>
      </c>
      <c r="AB248" s="375" t="s">
        <v>209</v>
      </c>
      <c r="AC248" s="375" t="s">
        <v>209</v>
      </c>
      <c r="AD248" s="375" t="s">
        <v>209</v>
      </c>
      <c r="AE248" s="375" t="s">
        <v>209</v>
      </c>
      <c r="AF248" s="375" t="s">
        <v>209</v>
      </c>
      <c r="AG248" s="375" t="s">
        <v>209</v>
      </c>
      <c r="AH248" s="375" t="s">
        <v>209</v>
      </c>
      <c r="AI248" s="375" t="s">
        <v>209</v>
      </c>
      <c r="AJ248" s="375" t="s">
        <v>209</v>
      </c>
      <c r="AK248" s="375" t="s">
        <v>209</v>
      </c>
      <c r="AL248" s="375" t="s">
        <v>209</v>
      </c>
      <c r="AM248" s="375" t="s">
        <v>209</v>
      </c>
      <c r="AN248" s="375" t="s">
        <v>209</v>
      </c>
      <c r="AO248" s="375" t="s">
        <v>209</v>
      </c>
      <c r="AP248" s="375" t="s">
        <v>209</v>
      </c>
      <c r="AQ248" s="408" t="s">
        <v>209</v>
      </c>
      <c r="AR248" s="421" t="s">
        <v>87</v>
      </c>
    </row>
    <row r="249" spans="1:44" s="352" customFormat="1" ht="12" customHeight="1">
      <c r="A249" s="359"/>
      <c r="B249" s="421" t="s">
        <v>66</v>
      </c>
      <c r="C249" s="360"/>
      <c r="D249" s="407">
        <f t="shared" si="50"/>
        <v>7</v>
      </c>
      <c r="E249" s="374">
        <f t="shared" si="50"/>
        <v>306</v>
      </c>
      <c r="F249" s="375" t="s">
        <v>209</v>
      </c>
      <c r="G249" s="375" t="s">
        <v>209</v>
      </c>
      <c r="H249" s="375" t="s">
        <v>209</v>
      </c>
      <c r="I249" s="375" t="s">
        <v>209</v>
      </c>
      <c r="J249" s="376">
        <v>1</v>
      </c>
      <c r="K249" s="376">
        <v>5</v>
      </c>
      <c r="L249" s="376">
        <v>2</v>
      </c>
      <c r="M249" s="376">
        <v>283</v>
      </c>
      <c r="N249" s="375" t="s">
        <v>209</v>
      </c>
      <c r="O249" s="375" t="s">
        <v>209</v>
      </c>
      <c r="P249" s="375" t="s">
        <v>209</v>
      </c>
      <c r="Q249" s="375" t="s">
        <v>209</v>
      </c>
      <c r="R249" s="375" t="s">
        <v>209</v>
      </c>
      <c r="S249" s="408" t="s">
        <v>209</v>
      </c>
      <c r="T249" s="421" t="s">
        <v>66</v>
      </c>
      <c r="U249" s="343">
        <v>6</v>
      </c>
      <c r="V249" s="343"/>
      <c r="W249" s="359"/>
      <c r="X249" s="435" t="s">
        <v>66</v>
      </c>
      <c r="Y249" s="343"/>
      <c r="Z249" s="409">
        <v>2</v>
      </c>
      <c r="AA249" s="376">
        <v>3</v>
      </c>
      <c r="AB249" s="375" t="s">
        <v>209</v>
      </c>
      <c r="AC249" s="375" t="s">
        <v>209</v>
      </c>
      <c r="AD249" s="375" t="s">
        <v>209</v>
      </c>
      <c r="AE249" s="375" t="s">
        <v>209</v>
      </c>
      <c r="AF249" s="376">
        <v>1</v>
      </c>
      <c r="AG249" s="376">
        <v>2</v>
      </c>
      <c r="AH249" s="375" t="s">
        <v>209</v>
      </c>
      <c r="AI249" s="375" t="s">
        <v>209</v>
      </c>
      <c r="AJ249" s="375" t="s">
        <v>209</v>
      </c>
      <c r="AK249" s="375" t="s">
        <v>209</v>
      </c>
      <c r="AL249" s="375" t="s">
        <v>209</v>
      </c>
      <c r="AM249" s="375" t="s">
        <v>209</v>
      </c>
      <c r="AN249" s="376">
        <v>1</v>
      </c>
      <c r="AO249" s="376">
        <v>13</v>
      </c>
      <c r="AP249" s="375" t="s">
        <v>209</v>
      </c>
      <c r="AQ249" s="408" t="s">
        <v>209</v>
      </c>
      <c r="AR249" s="421" t="s">
        <v>66</v>
      </c>
    </row>
    <row r="250" spans="1:44" s="352" customFormat="1" ht="12" customHeight="1">
      <c r="A250" s="359"/>
      <c r="B250" s="421" t="s">
        <v>67</v>
      </c>
      <c r="C250" s="360"/>
      <c r="D250" s="407">
        <f t="shared" si="50"/>
        <v>32</v>
      </c>
      <c r="E250" s="374">
        <f t="shared" si="50"/>
        <v>267</v>
      </c>
      <c r="F250" s="375" t="s">
        <v>209</v>
      </c>
      <c r="G250" s="375" t="s">
        <v>209</v>
      </c>
      <c r="H250" s="375" t="s">
        <v>209</v>
      </c>
      <c r="I250" s="375" t="s">
        <v>209</v>
      </c>
      <c r="J250" s="376">
        <v>4</v>
      </c>
      <c r="K250" s="376">
        <v>59</v>
      </c>
      <c r="L250" s="375" t="s">
        <v>209</v>
      </c>
      <c r="M250" s="375" t="s">
        <v>209</v>
      </c>
      <c r="N250" s="376">
        <v>1</v>
      </c>
      <c r="O250" s="376">
        <v>4</v>
      </c>
      <c r="P250" s="375" t="s">
        <v>209</v>
      </c>
      <c r="Q250" s="375" t="s">
        <v>209</v>
      </c>
      <c r="R250" s="376">
        <v>1</v>
      </c>
      <c r="S250" s="410">
        <v>16</v>
      </c>
      <c r="T250" s="421" t="s">
        <v>67</v>
      </c>
      <c r="U250" s="343">
        <v>6</v>
      </c>
      <c r="V250" s="343"/>
      <c r="W250" s="359"/>
      <c r="X250" s="435" t="s">
        <v>67</v>
      </c>
      <c r="Y250" s="343"/>
      <c r="Z250" s="409">
        <v>10</v>
      </c>
      <c r="AA250" s="376">
        <v>25</v>
      </c>
      <c r="AB250" s="375" t="s">
        <v>209</v>
      </c>
      <c r="AC250" s="375" t="s">
        <v>209</v>
      </c>
      <c r="AD250" s="376">
        <v>1</v>
      </c>
      <c r="AE250" s="376">
        <v>1</v>
      </c>
      <c r="AF250" s="376">
        <v>3</v>
      </c>
      <c r="AG250" s="376">
        <v>12</v>
      </c>
      <c r="AH250" s="376">
        <v>2</v>
      </c>
      <c r="AI250" s="376">
        <v>57</v>
      </c>
      <c r="AJ250" s="375" t="s">
        <v>209</v>
      </c>
      <c r="AK250" s="375" t="s">
        <v>209</v>
      </c>
      <c r="AL250" s="376">
        <v>1</v>
      </c>
      <c r="AM250" s="376">
        <v>11</v>
      </c>
      <c r="AN250" s="376">
        <v>6</v>
      </c>
      <c r="AO250" s="376">
        <v>29</v>
      </c>
      <c r="AP250" s="376">
        <v>3</v>
      </c>
      <c r="AQ250" s="410">
        <v>53</v>
      </c>
      <c r="AR250" s="421" t="s">
        <v>67</v>
      </c>
    </row>
    <row r="251" spans="1:44" s="352" customFormat="1" ht="6" customHeight="1">
      <c r="A251" s="359"/>
      <c r="B251" s="421"/>
      <c r="C251" s="360"/>
      <c r="D251" s="407" t="s">
        <v>1611</v>
      </c>
      <c r="E251" s="374" t="s">
        <v>1611</v>
      </c>
      <c r="F251" s="375"/>
      <c r="G251" s="375"/>
      <c r="H251" s="375"/>
      <c r="I251" s="375"/>
      <c r="J251" s="376"/>
      <c r="K251" s="376"/>
      <c r="L251" s="375"/>
      <c r="M251" s="375"/>
      <c r="N251" s="376"/>
      <c r="O251" s="376"/>
      <c r="P251" s="375"/>
      <c r="Q251" s="375"/>
      <c r="R251" s="376"/>
      <c r="S251" s="410"/>
      <c r="T251" s="421"/>
      <c r="U251" s="343"/>
      <c r="V251" s="343"/>
      <c r="W251" s="359"/>
      <c r="X251" s="435"/>
      <c r="Y251" s="343"/>
      <c r="Z251" s="409"/>
      <c r="AA251" s="376"/>
      <c r="AB251" s="375"/>
      <c r="AC251" s="375"/>
      <c r="AD251" s="376"/>
      <c r="AE251" s="376"/>
      <c r="AF251" s="376"/>
      <c r="AG251" s="376"/>
      <c r="AH251" s="376"/>
      <c r="AI251" s="376"/>
      <c r="AJ251" s="375"/>
      <c r="AK251" s="375"/>
      <c r="AL251" s="376"/>
      <c r="AM251" s="376"/>
      <c r="AN251" s="376"/>
      <c r="AO251" s="376"/>
      <c r="AP251" s="376"/>
      <c r="AQ251" s="410"/>
      <c r="AR251" s="421"/>
    </row>
    <row r="252" spans="1:44" s="352" customFormat="1" ht="12" customHeight="1">
      <c r="A252" s="359"/>
      <c r="B252" s="421" t="s">
        <v>68</v>
      </c>
      <c r="C252" s="360"/>
      <c r="D252" s="407">
        <f aca="true" t="shared" si="51" ref="D252:E255">SUM(F252:F252,H252:H252,J252:J252,L252:L252,N252:N252,P252:P252,R252:R252,Z252:Z252,AB252:AB252,AD252:AD252,AF252:AF252,AH252,AJ252,AL252,AN252,AP252)</f>
        <v>5</v>
      </c>
      <c r="E252" s="374">
        <f t="shared" si="51"/>
        <v>11</v>
      </c>
      <c r="F252" s="375" t="s">
        <v>209</v>
      </c>
      <c r="G252" s="375" t="s">
        <v>209</v>
      </c>
      <c r="H252" s="375" t="s">
        <v>209</v>
      </c>
      <c r="I252" s="375" t="s">
        <v>209</v>
      </c>
      <c r="J252" s="375" t="s">
        <v>209</v>
      </c>
      <c r="K252" s="375" t="s">
        <v>209</v>
      </c>
      <c r="L252" s="375" t="s">
        <v>209</v>
      </c>
      <c r="M252" s="375" t="s">
        <v>209</v>
      </c>
      <c r="N252" s="375" t="s">
        <v>209</v>
      </c>
      <c r="O252" s="375" t="s">
        <v>209</v>
      </c>
      <c r="P252" s="375" t="s">
        <v>209</v>
      </c>
      <c r="Q252" s="375" t="s">
        <v>209</v>
      </c>
      <c r="R252" s="375" t="s">
        <v>209</v>
      </c>
      <c r="S252" s="408" t="s">
        <v>209</v>
      </c>
      <c r="T252" s="421" t="s">
        <v>68</v>
      </c>
      <c r="U252" s="343">
        <v>6</v>
      </c>
      <c r="V252" s="343"/>
      <c r="W252" s="359"/>
      <c r="X252" s="435" t="s">
        <v>68</v>
      </c>
      <c r="Y252" s="343"/>
      <c r="Z252" s="409">
        <v>3</v>
      </c>
      <c r="AA252" s="376">
        <v>5</v>
      </c>
      <c r="AB252" s="375" t="s">
        <v>209</v>
      </c>
      <c r="AC252" s="375" t="s">
        <v>209</v>
      </c>
      <c r="AD252" s="375" t="s">
        <v>209</v>
      </c>
      <c r="AE252" s="375" t="s">
        <v>209</v>
      </c>
      <c r="AF252" s="375" t="s">
        <v>209</v>
      </c>
      <c r="AG252" s="375" t="s">
        <v>209</v>
      </c>
      <c r="AH252" s="375" t="s">
        <v>209</v>
      </c>
      <c r="AI252" s="375" t="s">
        <v>209</v>
      </c>
      <c r="AJ252" s="375" t="s">
        <v>209</v>
      </c>
      <c r="AK252" s="375" t="s">
        <v>209</v>
      </c>
      <c r="AL252" s="376">
        <v>1</v>
      </c>
      <c r="AM252" s="376">
        <v>4</v>
      </c>
      <c r="AN252" s="376">
        <v>1</v>
      </c>
      <c r="AO252" s="376">
        <v>2</v>
      </c>
      <c r="AP252" s="375" t="s">
        <v>209</v>
      </c>
      <c r="AQ252" s="408" t="s">
        <v>209</v>
      </c>
      <c r="AR252" s="421" t="s">
        <v>68</v>
      </c>
    </row>
    <row r="253" spans="1:44" s="352" customFormat="1" ht="12" customHeight="1">
      <c r="A253" s="359"/>
      <c r="B253" s="421" t="s">
        <v>69</v>
      </c>
      <c r="C253" s="360"/>
      <c r="D253" s="407">
        <f t="shared" si="51"/>
        <v>22</v>
      </c>
      <c r="E253" s="374">
        <f t="shared" si="51"/>
        <v>79</v>
      </c>
      <c r="F253" s="376">
        <v>1</v>
      </c>
      <c r="G253" s="376">
        <v>4</v>
      </c>
      <c r="H253" s="375" t="s">
        <v>209</v>
      </c>
      <c r="I253" s="375" t="s">
        <v>209</v>
      </c>
      <c r="J253" s="376">
        <v>6</v>
      </c>
      <c r="K253" s="376">
        <v>37</v>
      </c>
      <c r="L253" s="376">
        <v>1</v>
      </c>
      <c r="M253" s="376">
        <v>1</v>
      </c>
      <c r="N253" s="375" t="s">
        <v>209</v>
      </c>
      <c r="O253" s="375" t="s">
        <v>209</v>
      </c>
      <c r="P253" s="375" t="s">
        <v>209</v>
      </c>
      <c r="Q253" s="375" t="s">
        <v>209</v>
      </c>
      <c r="R253" s="375" t="s">
        <v>209</v>
      </c>
      <c r="S253" s="408" t="s">
        <v>209</v>
      </c>
      <c r="T253" s="421" t="s">
        <v>69</v>
      </c>
      <c r="U253" s="343">
        <v>6</v>
      </c>
      <c r="V253" s="343"/>
      <c r="W253" s="359"/>
      <c r="X253" s="435" t="s">
        <v>69</v>
      </c>
      <c r="Y253" s="343"/>
      <c r="Z253" s="409">
        <v>7</v>
      </c>
      <c r="AA253" s="376">
        <v>16</v>
      </c>
      <c r="AB253" s="375" t="s">
        <v>209</v>
      </c>
      <c r="AC253" s="375" t="s">
        <v>209</v>
      </c>
      <c r="AD253" s="375" t="s">
        <v>209</v>
      </c>
      <c r="AE253" s="375" t="s">
        <v>209</v>
      </c>
      <c r="AF253" s="376">
        <v>1</v>
      </c>
      <c r="AG253" s="376">
        <v>1</v>
      </c>
      <c r="AH253" s="375" t="s">
        <v>209</v>
      </c>
      <c r="AI253" s="375" t="s">
        <v>209</v>
      </c>
      <c r="AJ253" s="375" t="s">
        <v>209</v>
      </c>
      <c r="AK253" s="375" t="s">
        <v>209</v>
      </c>
      <c r="AL253" s="376">
        <v>2</v>
      </c>
      <c r="AM253" s="376">
        <v>10</v>
      </c>
      <c r="AN253" s="376">
        <v>4</v>
      </c>
      <c r="AO253" s="376">
        <v>10</v>
      </c>
      <c r="AP253" s="375" t="s">
        <v>209</v>
      </c>
      <c r="AQ253" s="408" t="s">
        <v>209</v>
      </c>
      <c r="AR253" s="421" t="s">
        <v>69</v>
      </c>
    </row>
    <row r="254" spans="1:44" s="352" customFormat="1" ht="12" customHeight="1">
      <c r="A254" s="359"/>
      <c r="B254" s="421" t="s">
        <v>70</v>
      </c>
      <c r="C254" s="360"/>
      <c r="D254" s="407">
        <f t="shared" si="51"/>
        <v>8</v>
      </c>
      <c r="E254" s="374">
        <f t="shared" si="51"/>
        <v>72</v>
      </c>
      <c r="F254" s="375" t="s">
        <v>209</v>
      </c>
      <c r="G254" s="375" t="s">
        <v>209</v>
      </c>
      <c r="H254" s="375" t="s">
        <v>209</v>
      </c>
      <c r="I254" s="375" t="s">
        <v>209</v>
      </c>
      <c r="J254" s="376">
        <v>1</v>
      </c>
      <c r="K254" s="376">
        <v>1</v>
      </c>
      <c r="L254" s="375" t="s">
        <v>209</v>
      </c>
      <c r="M254" s="375" t="s">
        <v>209</v>
      </c>
      <c r="N254" s="375" t="s">
        <v>209</v>
      </c>
      <c r="O254" s="375" t="s">
        <v>209</v>
      </c>
      <c r="P254" s="375" t="s">
        <v>209</v>
      </c>
      <c r="Q254" s="375" t="s">
        <v>209</v>
      </c>
      <c r="R254" s="375" t="s">
        <v>209</v>
      </c>
      <c r="S254" s="408" t="s">
        <v>209</v>
      </c>
      <c r="T254" s="421" t="s">
        <v>70</v>
      </c>
      <c r="U254" s="343">
        <v>6</v>
      </c>
      <c r="V254" s="343"/>
      <c r="W254" s="359"/>
      <c r="X254" s="435" t="s">
        <v>70</v>
      </c>
      <c r="Y254" s="343"/>
      <c r="Z254" s="409">
        <v>1</v>
      </c>
      <c r="AA254" s="376">
        <v>3</v>
      </c>
      <c r="AB254" s="375" t="s">
        <v>209</v>
      </c>
      <c r="AC254" s="375" t="s">
        <v>209</v>
      </c>
      <c r="AD254" s="375" t="s">
        <v>209</v>
      </c>
      <c r="AE254" s="375" t="s">
        <v>209</v>
      </c>
      <c r="AF254" s="376">
        <v>3</v>
      </c>
      <c r="AG254" s="376">
        <v>17</v>
      </c>
      <c r="AH254" s="376">
        <v>2</v>
      </c>
      <c r="AI254" s="376">
        <v>38</v>
      </c>
      <c r="AJ254" s="376">
        <v>1</v>
      </c>
      <c r="AK254" s="376">
        <v>13</v>
      </c>
      <c r="AL254" s="375" t="s">
        <v>209</v>
      </c>
      <c r="AM254" s="375" t="s">
        <v>209</v>
      </c>
      <c r="AN254" s="375" t="s">
        <v>209</v>
      </c>
      <c r="AO254" s="375" t="s">
        <v>209</v>
      </c>
      <c r="AP254" s="375" t="s">
        <v>209</v>
      </c>
      <c r="AQ254" s="408" t="s">
        <v>209</v>
      </c>
      <c r="AR254" s="421" t="s">
        <v>70</v>
      </c>
    </row>
    <row r="255" spans="1:44" s="352" customFormat="1" ht="12" customHeight="1">
      <c r="A255" s="359"/>
      <c r="B255" s="421" t="s">
        <v>71</v>
      </c>
      <c r="C255" s="360"/>
      <c r="D255" s="407">
        <f t="shared" si="51"/>
        <v>1</v>
      </c>
      <c r="E255" s="374">
        <f t="shared" si="51"/>
        <v>4</v>
      </c>
      <c r="F255" s="375" t="s">
        <v>209</v>
      </c>
      <c r="G255" s="375" t="s">
        <v>209</v>
      </c>
      <c r="H255" s="375" t="s">
        <v>209</v>
      </c>
      <c r="I255" s="375" t="s">
        <v>209</v>
      </c>
      <c r="J255" s="375" t="s">
        <v>209</v>
      </c>
      <c r="K255" s="375" t="s">
        <v>209</v>
      </c>
      <c r="L255" s="375" t="s">
        <v>209</v>
      </c>
      <c r="M255" s="375" t="s">
        <v>209</v>
      </c>
      <c r="N255" s="375" t="s">
        <v>209</v>
      </c>
      <c r="O255" s="375" t="s">
        <v>209</v>
      </c>
      <c r="P255" s="375" t="s">
        <v>209</v>
      </c>
      <c r="Q255" s="375" t="s">
        <v>209</v>
      </c>
      <c r="R255" s="375" t="s">
        <v>209</v>
      </c>
      <c r="S255" s="408" t="s">
        <v>209</v>
      </c>
      <c r="T255" s="421" t="s">
        <v>71</v>
      </c>
      <c r="U255" s="343">
        <v>6</v>
      </c>
      <c r="V255" s="343"/>
      <c r="W255" s="359"/>
      <c r="X255" s="435" t="s">
        <v>71</v>
      </c>
      <c r="Y255" s="343"/>
      <c r="Z255" s="409">
        <v>1</v>
      </c>
      <c r="AA255" s="376">
        <v>4</v>
      </c>
      <c r="AB255" s="375" t="s">
        <v>209</v>
      </c>
      <c r="AC255" s="375" t="s">
        <v>209</v>
      </c>
      <c r="AD255" s="375" t="s">
        <v>209</v>
      </c>
      <c r="AE255" s="375" t="s">
        <v>209</v>
      </c>
      <c r="AF255" s="375" t="s">
        <v>209</v>
      </c>
      <c r="AG255" s="375" t="s">
        <v>209</v>
      </c>
      <c r="AH255" s="375" t="s">
        <v>209</v>
      </c>
      <c r="AI255" s="375" t="s">
        <v>209</v>
      </c>
      <c r="AJ255" s="375" t="s">
        <v>209</v>
      </c>
      <c r="AK255" s="375" t="s">
        <v>209</v>
      </c>
      <c r="AL255" s="375" t="s">
        <v>209</v>
      </c>
      <c r="AM255" s="375" t="s">
        <v>209</v>
      </c>
      <c r="AN255" s="375" t="s">
        <v>209</v>
      </c>
      <c r="AO255" s="375" t="s">
        <v>209</v>
      </c>
      <c r="AP255" s="375" t="s">
        <v>209</v>
      </c>
      <c r="AQ255" s="408" t="s">
        <v>209</v>
      </c>
      <c r="AR255" s="421" t="s">
        <v>71</v>
      </c>
    </row>
    <row r="256" spans="1:44" s="352" customFormat="1" ht="6" customHeight="1">
      <c r="A256" s="359"/>
      <c r="B256" s="360"/>
      <c r="C256" s="360"/>
      <c r="D256" s="441"/>
      <c r="E256" s="442"/>
      <c r="F256" s="399"/>
      <c r="G256" s="399"/>
      <c r="H256" s="399"/>
      <c r="I256" s="399"/>
      <c r="J256" s="399"/>
      <c r="K256" s="399"/>
      <c r="L256" s="399"/>
      <c r="M256" s="399"/>
      <c r="N256" s="399"/>
      <c r="O256" s="399"/>
      <c r="P256" s="399"/>
      <c r="Q256" s="399"/>
      <c r="R256" s="399"/>
      <c r="S256" s="402"/>
      <c r="T256" s="397"/>
      <c r="U256" s="343"/>
      <c r="V256" s="343"/>
      <c r="W256" s="359"/>
      <c r="X256" s="360"/>
      <c r="Y256" s="343"/>
      <c r="Z256" s="443"/>
      <c r="AA256" s="398"/>
      <c r="AB256" s="399"/>
      <c r="AC256" s="399"/>
      <c r="AD256" s="399"/>
      <c r="AE256" s="399"/>
      <c r="AF256" s="399"/>
      <c r="AG256" s="399"/>
      <c r="AH256" s="399"/>
      <c r="AI256" s="399"/>
      <c r="AJ256" s="399"/>
      <c r="AK256" s="399"/>
      <c r="AL256" s="399"/>
      <c r="AM256" s="399"/>
      <c r="AN256" s="399"/>
      <c r="AO256" s="399"/>
      <c r="AP256" s="399"/>
      <c r="AQ256" s="402"/>
      <c r="AR256" s="397"/>
    </row>
    <row r="257" spans="1:44" s="352" customFormat="1" ht="19.5" customHeight="1">
      <c r="A257" s="610" t="s">
        <v>72</v>
      </c>
      <c r="B257" s="611"/>
      <c r="C257" s="360"/>
      <c r="D257" s="403">
        <f aca="true" t="shared" si="52" ref="D257:S257">SUM(D258:D267)</f>
        <v>55</v>
      </c>
      <c r="E257" s="404">
        <f t="shared" si="52"/>
        <v>358</v>
      </c>
      <c r="F257" s="404">
        <f t="shared" si="52"/>
        <v>1</v>
      </c>
      <c r="G257" s="404">
        <f t="shared" si="52"/>
        <v>3</v>
      </c>
      <c r="H257" s="404">
        <f t="shared" si="52"/>
        <v>0</v>
      </c>
      <c r="I257" s="404">
        <f t="shared" si="52"/>
        <v>0</v>
      </c>
      <c r="J257" s="404">
        <f t="shared" si="52"/>
        <v>4</v>
      </c>
      <c r="K257" s="404">
        <f t="shared" si="52"/>
        <v>21</v>
      </c>
      <c r="L257" s="404">
        <f t="shared" si="52"/>
        <v>3</v>
      </c>
      <c r="M257" s="404">
        <f t="shared" si="52"/>
        <v>68</v>
      </c>
      <c r="N257" s="404">
        <f t="shared" si="52"/>
        <v>1</v>
      </c>
      <c r="O257" s="404">
        <f t="shared" si="52"/>
        <v>5</v>
      </c>
      <c r="P257" s="404">
        <f t="shared" si="52"/>
        <v>0</v>
      </c>
      <c r="Q257" s="404">
        <f t="shared" si="52"/>
        <v>0</v>
      </c>
      <c r="R257" s="404">
        <f t="shared" si="52"/>
        <v>0</v>
      </c>
      <c r="S257" s="405">
        <f t="shared" si="52"/>
        <v>0</v>
      </c>
      <c r="T257" s="369" t="s">
        <v>73</v>
      </c>
      <c r="U257" s="371"/>
      <c r="V257" s="371"/>
      <c r="W257" s="610" t="s">
        <v>72</v>
      </c>
      <c r="X257" s="611"/>
      <c r="Y257" s="343"/>
      <c r="Z257" s="403">
        <f aca="true" t="shared" si="53" ref="Z257:AQ257">SUM(Z258:Z267)</f>
        <v>17</v>
      </c>
      <c r="AA257" s="404">
        <f t="shared" si="53"/>
        <v>55</v>
      </c>
      <c r="AB257" s="404">
        <f t="shared" si="53"/>
        <v>0</v>
      </c>
      <c r="AC257" s="404">
        <f t="shared" si="53"/>
        <v>0</v>
      </c>
      <c r="AD257" s="404">
        <f t="shared" si="53"/>
        <v>0</v>
      </c>
      <c r="AE257" s="404">
        <f t="shared" si="53"/>
        <v>0</v>
      </c>
      <c r="AF257" s="404">
        <f t="shared" si="53"/>
        <v>5</v>
      </c>
      <c r="AG257" s="404">
        <f t="shared" si="53"/>
        <v>50</v>
      </c>
      <c r="AH257" s="404">
        <f t="shared" si="53"/>
        <v>5</v>
      </c>
      <c r="AI257" s="404">
        <f t="shared" si="53"/>
        <v>46</v>
      </c>
      <c r="AJ257" s="404">
        <f t="shared" si="53"/>
        <v>3</v>
      </c>
      <c r="AK257" s="404">
        <f t="shared" si="53"/>
        <v>25</v>
      </c>
      <c r="AL257" s="404">
        <f t="shared" si="53"/>
        <v>2</v>
      </c>
      <c r="AM257" s="404">
        <f t="shared" si="53"/>
        <v>19</v>
      </c>
      <c r="AN257" s="404">
        <f t="shared" si="53"/>
        <v>10</v>
      </c>
      <c r="AO257" s="404">
        <f t="shared" si="53"/>
        <v>18</v>
      </c>
      <c r="AP257" s="404">
        <f t="shared" si="53"/>
        <v>4</v>
      </c>
      <c r="AQ257" s="405">
        <f t="shared" si="53"/>
        <v>48</v>
      </c>
      <c r="AR257" s="369" t="s">
        <v>73</v>
      </c>
    </row>
    <row r="258" spans="1:44" s="352" customFormat="1" ht="12" customHeight="1">
      <c r="A258" s="359"/>
      <c r="B258" s="421" t="s">
        <v>88</v>
      </c>
      <c r="C258" s="360"/>
      <c r="D258" s="407">
        <f aca="true" t="shared" si="54" ref="D258:E262">SUM(F258:F258,H258:H258,J258:J258,L258:L258,N258:N258,P258:P258,R258:R258,Z258:Z258,AB258:AB258,AD258:AD258,AF258:AF258,AH258,AJ258,AL258,AN258,AP258)</f>
        <v>2</v>
      </c>
      <c r="E258" s="374">
        <f t="shared" si="54"/>
        <v>45</v>
      </c>
      <c r="F258" s="375" t="s">
        <v>209</v>
      </c>
      <c r="G258" s="375" t="s">
        <v>209</v>
      </c>
      <c r="H258" s="375" t="s">
        <v>209</v>
      </c>
      <c r="I258" s="375" t="s">
        <v>209</v>
      </c>
      <c r="J258" s="375" t="s">
        <v>209</v>
      </c>
      <c r="K258" s="375" t="s">
        <v>209</v>
      </c>
      <c r="L258" s="375" t="s">
        <v>209</v>
      </c>
      <c r="M258" s="375" t="s">
        <v>209</v>
      </c>
      <c r="N258" s="375" t="s">
        <v>209</v>
      </c>
      <c r="O258" s="375" t="s">
        <v>209</v>
      </c>
      <c r="P258" s="375" t="s">
        <v>209</v>
      </c>
      <c r="Q258" s="375" t="s">
        <v>209</v>
      </c>
      <c r="R258" s="375" t="s">
        <v>209</v>
      </c>
      <c r="S258" s="408" t="s">
        <v>209</v>
      </c>
      <c r="T258" s="421" t="s">
        <v>88</v>
      </c>
      <c r="U258" s="343">
        <v>6</v>
      </c>
      <c r="V258" s="343"/>
      <c r="W258" s="359"/>
      <c r="X258" s="435" t="s">
        <v>88</v>
      </c>
      <c r="Y258" s="343"/>
      <c r="Z258" s="414" t="s">
        <v>209</v>
      </c>
      <c r="AA258" s="375" t="s">
        <v>209</v>
      </c>
      <c r="AB258" s="375" t="s">
        <v>209</v>
      </c>
      <c r="AC258" s="375" t="s">
        <v>209</v>
      </c>
      <c r="AD258" s="375" t="s">
        <v>209</v>
      </c>
      <c r="AE258" s="375" t="s">
        <v>209</v>
      </c>
      <c r="AF258" s="376">
        <v>1</v>
      </c>
      <c r="AG258" s="376">
        <v>45</v>
      </c>
      <c r="AH258" s="375" t="s">
        <v>209</v>
      </c>
      <c r="AI258" s="375" t="s">
        <v>209</v>
      </c>
      <c r="AJ258" s="376">
        <v>1</v>
      </c>
      <c r="AK258" s="375" t="s">
        <v>209</v>
      </c>
      <c r="AL258" s="375" t="s">
        <v>209</v>
      </c>
      <c r="AM258" s="375" t="s">
        <v>209</v>
      </c>
      <c r="AN258" s="375" t="s">
        <v>209</v>
      </c>
      <c r="AO258" s="375" t="s">
        <v>209</v>
      </c>
      <c r="AP258" s="375" t="s">
        <v>209</v>
      </c>
      <c r="AQ258" s="408" t="s">
        <v>209</v>
      </c>
      <c r="AR258" s="421" t="s">
        <v>88</v>
      </c>
    </row>
    <row r="259" spans="1:44" s="352" customFormat="1" ht="12" customHeight="1">
      <c r="A259" s="359"/>
      <c r="B259" s="421" t="s">
        <v>89</v>
      </c>
      <c r="C259" s="360"/>
      <c r="D259" s="407">
        <f t="shared" si="54"/>
        <v>6</v>
      </c>
      <c r="E259" s="374">
        <f t="shared" si="54"/>
        <v>14</v>
      </c>
      <c r="F259" s="376">
        <v>1</v>
      </c>
      <c r="G259" s="376">
        <v>3</v>
      </c>
      <c r="H259" s="375" t="s">
        <v>209</v>
      </c>
      <c r="I259" s="375" t="s">
        <v>209</v>
      </c>
      <c r="J259" s="376">
        <v>2</v>
      </c>
      <c r="K259" s="376">
        <v>4</v>
      </c>
      <c r="L259" s="376">
        <v>1</v>
      </c>
      <c r="M259" s="376">
        <v>1</v>
      </c>
      <c r="N259" s="375" t="s">
        <v>209</v>
      </c>
      <c r="O259" s="375" t="s">
        <v>209</v>
      </c>
      <c r="P259" s="375" t="s">
        <v>209</v>
      </c>
      <c r="Q259" s="375" t="s">
        <v>209</v>
      </c>
      <c r="R259" s="375" t="s">
        <v>209</v>
      </c>
      <c r="S259" s="408" t="s">
        <v>209</v>
      </c>
      <c r="T259" s="421" t="s">
        <v>89</v>
      </c>
      <c r="U259" s="343">
        <v>6</v>
      </c>
      <c r="V259" s="343"/>
      <c r="W259" s="359"/>
      <c r="X259" s="435" t="s">
        <v>89</v>
      </c>
      <c r="Y259" s="343"/>
      <c r="Z259" s="409">
        <v>1</v>
      </c>
      <c r="AA259" s="376">
        <v>5</v>
      </c>
      <c r="AB259" s="375" t="s">
        <v>209</v>
      </c>
      <c r="AC259" s="375" t="s">
        <v>209</v>
      </c>
      <c r="AD259" s="375" t="s">
        <v>209</v>
      </c>
      <c r="AE259" s="375" t="s">
        <v>209</v>
      </c>
      <c r="AF259" s="376">
        <v>1</v>
      </c>
      <c r="AG259" s="376">
        <v>1</v>
      </c>
      <c r="AH259" s="375" t="s">
        <v>209</v>
      </c>
      <c r="AI259" s="375" t="s">
        <v>209</v>
      </c>
      <c r="AJ259" s="375" t="s">
        <v>209</v>
      </c>
      <c r="AK259" s="375" t="s">
        <v>209</v>
      </c>
      <c r="AL259" s="375" t="s">
        <v>209</v>
      </c>
      <c r="AM259" s="375" t="s">
        <v>209</v>
      </c>
      <c r="AN259" s="375" t="s">
        <v>209</v>
      </c>
      <c r="AO259" s="375" t="s">
        <v>209</v>
      </c>
      <c r="AP259" s="375" t="s">
        <v>209</v>
      </c>
      <c r="AQ259" s="408" t="s">
        <v>209</v>
      </c>
      <c r="AR259" s="421" t="s">
        <v>89</v>
      </c>
    </row>
    <row r="260" spans="1:44" s="352" customFormat="1" ht="12" customHeight="1">
      <c r="A260" s="359"/>
      <c r="B260" s="421" t="s">
        <v>90</v>
      </c>
      <c r="C260" s="360"/>
      <c r="D260" s="407">
        <f t="shared" si="54"/>
        <v>2</v>
      </c>
      <c r="E260" s="374">
        <f t="shared" si="54"/>
        <v>3</v>
      </c>
      <c r="F260" s="375" t="s">
        <v>209</v>
      </c>
      <c r="G260" s="375" t="s">
        <v>209</v>
      </c>
      <c r="H260" s="375" t="s">
        <v>209</v>
      </c>
      <c r="I260" s="375" t="s">
        <v>209</v>
      </c>
      <c r="J260" s="375" t="s">
        <v>209</v>
      </c>
      <c r="K260" s="375" t="s">
        <v>209</v>
      </c>
      <c r="L260" s="375" t="s">
        <v>209</v>
      </c>
      <c r="M260" s="375" t="s">
        <v>209</v>
      </c>
      <c r="N260" s="375" t="s">
        <v>209</v>
      </c>
      <c r="O260" s="375" t="s">
        <v>209</v>
      </c>
      <c r="P260" s="375" t="s">
        <v>209</v>
      </c>
      <c r="Q260" s="375" t="s">
        <v>209</v>
      </c>
      <c r="R260" s="375" t="s">
        <v>209</v>
      </c>
      <c r="S260" s="408" t="s">
        <v>209</v>
      </c>
      <c r="T260" s="421" t="s">
        <v>90</v>
      </c>
      <c r="U260" s="343">
        <v>6</v>
      </c>
      <c r="V260" s="343"/>
      <c r="W260" s="359"/>
      <c r="X260" s="435" t="s">
        <v>90</v>
      </c>
      <c r="Y260" s="343"/>
      <c r="Z260" s="409">
        <v>1</v>
      </c>
      <c r="AA260" s="376">
        <v>2</v>
      </c>
      <c r="AB260" s="375" t="s">
        <v>209</v>
      </c>
      <c r="AC260" s="375" t="s">
        <v>209</v>
      </c>
      <c r="AD260" s="375" t="s">
        <v>209</v>
      </c>
      <c r="AE260" s="375" t="s">
        <v>209</v>
      </c>
      <c r="AF260" s="375" t="s">
        <v>209</v>
      </c>
      <c r="AG260" s="375" t="s">
        <v>209</v>
      </c>
      <c r="AH260" s="375" t="s">
        <v>209</v>
      </c>
      <c r="AI260" s="375" t="s">
        <v>209</v>
      </c>
      <c r="AJ260" s="375" t="s">
        <v>209</v>
      </c>
      <c r="AK260" s="375" t="s">
        <v>209</v>
      </c>
      <c r="AL260" s="375" t="s">
        <v>209</v>
      </c>
      <c r="AM260" s="375" t="s">
        <v>209</v>
      </c>
      <c r="AN260" s="376">
        <v>1</v>
      </c>
      <c r="AO260" s="376">
        <v>1</v>
      </c>
      <c r="AP260" s="375" t="s">
        <v>209</v>
      </c>
      <c r="AQ260" s="408" t="s">
        <v>209</v>
      </c>
      <c r="AR260" s="421" t="s">
        <v>90</v>
      </c>
    </row>
    <row r="261" spans="1:44" s="352" customFormat="1" ht="12" customHeight="1">
      <c r="A261" s="359"/>
      <c r="B261" s="421" t="s">
        <v>91</v>
      </c>
      <c r="C261" s="360"/>
      <c r="D261" s="407">
        <f t="shared" si="54"/>
        <v>3</v>
      </c>
      <c r="E261" s="374">
        <f t="shared" si="54"/>
        <v>8</v>
      </c>
      <c r="F261" s="375" t="s">
        <v>209</v>
      </c>
      <c r="G261" s="375" t="s">
        <v>209</v>
      </c>
      <c r="H261" s="375" t="s">
        <v>209</v>
      </c>
      <c r="I261" s="375" t="s">
        <v>209</v>
      </c>
      <c r="J261" s="375" t="s">
        <v>209</v>
      </c>
      <c r="K261" s="375" t="s">
        <v>209</v>
      </c>
      <c r="L261" s="375" t="s">
        <v>209</v>
      </c>
      <c r="M261" s="375" t="s">
        <v>209</v>
      </c>
      <c r="N261" s="375" t="s">
        <v>209</v>
      </c>
      <c r="O261" s="375" t="s">
        <v>209</v>
      </c>
      <c r="P261" s="375" t="s">
        <v>209</v>
      </c>
      <c r="Q261" s="375" t="s">
        <v>209</v>
      </c>
      <c r="R261" s="375" t="s">
        <v>209</v>
      </c>
      <c r="S261" s="408" t="s">
        <v>209</v>
      </c>
      <c r="T261" s="421" t="s">
        <v>91</v>
      </c>
      <c r="U261" s="343">
        <v>6</v>
      </c>
      <c r="V261" s="343"/>
      <c r="W261" s="359"/>
      <c r="X261" s="435" t="s">
        <v>91</v>
      </c>
      <c r="Y261" s="343"/>
      <c r="Z261" s="409">
        <v>2</v>
      </c>
      <c r="AA261" s="376">
        <v>6</v>
      </c>
      <c r="AB261" s="375" t="s">
        <v>209</v>
      </c>
      <c r="AC261" s="375" t="s">
        <v>209</v>
      </c>
      <c r="AD261" s="375" t="s">
        <v>209</v>
      </c>
      <c r="AE261" s="375" t="s">
        <v>209</v>
      </c>
      <c r="AF261" s="375" t="s">
        <v>209</v>
      </c>
      <c r="AG261" s="375" t="s">
        <v>209</v>
      </c>
      <c r="AH261" s="375" t="s">
        <v>209</v>
      </c>
      <c r="AI261" s="375" t="s">
        <v>209</v>
      </c>
      <c r="AJ261" s="375" t="s">
        <v>209</v>
      </c>
      <c r="AK261" s="375" t="s">
        <v>209</v>
      </c>
      <c r="AL261" s="375" t="s">
        <v>209</v>
      </c>
      <c r="AM261" s="375" t="s">
        <v>209</v>
      </c>
      <c r="AN261" s="376">
        <v>1</v>
      </c>
      <c r="AO261" s="376">
        <v>2</v>
      </c>
      <c r="AP261" s="375" t="s">
        <v>209</v>
      </c>
      <c r="AQ261" s="408" t="s">
        <v>209</v>
      </c>
      <c r="AR261" s="421" t="s">
        <v>91</v>
      </c>
    </row>
    <row r="262" spans="1:44" s="352" customFormat="1" ht="12" customHeight="1">
      <c r="A262" s="359"/>
      <c r="B262" s="421" t="s">
        <v>92</v>
      </c>
      <c r="C262" s="360"/>
      <c r="D262" s="407">
        <f t="shared" si="54"/>
        <v>0</v>
      </c>
      <c r="E262" s="374">
        <f t="shared" si="54"/>
        <v>0</v>
      </c>
      <c r="F262" s="375" t="s">
        <v>209</v>
      </c>
      <c r="G262" s="375" t="s">
        <v>209</v>
      </c>
      <c r="H262" s="375" t="s">
        <v>209</v>
      </c>
      <c r="I262" s="375" t="s">
        <v>209</v>
      </c>
      <c r="J262" s="375" t="s">
        <v>209</v>
      </c>
      <c r="K262" s="375" t="s">
        <v>209</v>
      </c>
      <c r="L262" s="375" t="s">
        <v>209</v>
      </c>
      <c r="M262" s="375" t="s">
        <v>209</v>
      </c>
      <c r="N262" s="375" t="s">
        <v>209</v>
      </c>
      <c r="O262" s="375" t="s">
        <v>209</v>
      </c>
      <c r="P262" s="375" t="s">
        <v>209</v>
      </c>
      <c r="Q262" s="375" t="s">
        <v>209</v>
      </c>
      <c r="R262" s="375" t="s">
        <v>209</v>
      </c>
      <c r="S262" s="408" t="s">
        <v>209</v>
      </c>
      <c r="T262" s="421" t="s">
        <v>92</v>
      </c>
      <c r="U262" s="343">
        <v>6</v>
      </c>
      <c r="V262" s="343"/>
      <c r="W262" s="359"/>
      <c r="X262" s="435" t="s">
        <v>92</v>
      </c>
      <c r="Y262" s="343"/>
      <c r="Z262" s="414" t="s">
        <v>209</v>
      </c>
      <c r="AA262" s="375" t="s">
        <v>209</v>
      </c>
      <c r="AB262" s="375" t="s">
        <v>209</v>
      </c>
      <c r="AC262" s="375" t="s">
        <v>209</v>
      </c>
      <c r="AD262" s="375" t="s">
        <v>209</v>
      </c>
      <c r="AE262" s="375" t="s">
        <v>209</v>
      </c>
      <c r="AF262" s="375" t="s">
        <v>209</v>
      </c>
      <c r="AG262" s="375" t="s">
        <v>209</v>
      </c>
      <c r="AH262" s="375" t="s">
        <v>209</v>
      </c>
      <c r="AI262" s="375" t="s">
        <v>209</v>
      </c>
      <c r="AJ262" s="375" t="s">
        <v>209</v>
      </c>
      <c r="AK262" s="375" t="s">
        <v>209</v>
      </c>
      <c r="AL262" s="375" t="s">
        <v>209</v>
      </c>
      <c r="AM262" s="375" t="s">
        <v>209</v>
      </c>
      <c r="AN262" s="375" t="s">
        <v>209</v>
      </c>
      <c r="AO262" s="375" t="s">
        <v>209</v>
      </c>
      <c r="AP262" s="375" t="s">
        <v>209</v>
      </c>
      <c r="AQ262" s="408" t="s">
        <v>209</v>
      </c>
      <c r="AR262" s="421" t="s">
        <v>92</v>
      </c>
    </row>
    <row r="263" spans="1:44" s="352" customFormat="1" ht="6" customHeight="1">
      <c r="A263" s="359"/>
      <c r="B263" s="444"/>
      <c r="C263" s="360"/>
      <c r="D263" s="407" t="s">
        <v>1611</v>
      </c>
      <c r="E263" s="374" t="s">
        <v>1611</v>
      </c>
      <c r="F263" s="375"/>
      <c r="G263" s="375"/>
      <c r="H263" s="375"/>
      <c r="I263" s="375"/>
      <c r="J263" s="375"/>
      <c r="K263" s="375"/>
      <c r="L263" s="375"/>
      <c r="M263" s="375"/>
      <c r="N263" s="375"/>
      <c r="O263" s="375"/>
      <c r="P263" s="375"/>
      <c r="Q263" s="375"/>
      <c r="R263" s="375"/>
      <c r="S263" s="408"/>
      <c r="T263" s="444"/>
      <c r="U263" s="343"/>
      <c r="V263" s="343"/>
      <c r="W263" s="359"/>
      <c r="X263" s="445"/>
      <c r="Y263" s="343"/>
      <c r="Z263" s="414"/>
      <c r="AA263" s="375"/>
      <c r="AB263" s="375"/>
      <c r="AC263" s="375"/>
      <c r="AD263" s="375"/>
      <c r="AE263" s="375"/>
      <c r="AF263" s="376"/>
      <c r="AG263" s="376"/>
      <c r="AH263" s="375"/>
      <c r="AI263" s="375"/>
      <c r="AJ263" s="376"/>
      <c r="AK263" s="375"/>
      <c r="AL263" s="375"/>
      <c r="AM263" s="375"/>
      <c r="AN263" s="375"/>
      <c r="AO263" s="375"/>
      <c r="AP263" s="375"/>
      <c r="AQ263" s="408"/>
      <c r="AR263" s="444"/>
    </row>
    <row r="264" spans="1:44" s="352" customFormat="1" ht="12" customHeight="1">
      <c r="A264" s="359"/>
      <c r="B264" s="421" t="s">
        <v>93</v>
      </c>
      <c r="C264" s="360"/>
      <c r="D264" s="407">
        <f aca="true" t="shared" si="55" ref="D264:E267">SUM(F264:F264,H264:H264,J264:J264,L264:L264,N264:N264,P264:P264,R264:R264,Z264:Z264,AB264:AB264,AD264:AD264,AF264:AF264,AH264,AJ264,AL264,AN264,AP264)</f>
        <v>0</v>
      </c>
      <c r="E264" s="374">
        <f t="shared" si="55"/>
        <v>0</v>
      </c>
      <c r="F264" s="375" t="s">
        <v>209</v>
      </c>
      <c r="G264" s="375" t="s">
        <v>209</v>
      </c>
      <c r="H264" s="375" t="s">
        <v>209</v>
      </c>
      <c r="I264" s="375" t="s">
        <v>209</v>
      </c>
      <c r="J264" s="375" t="s">
        <v>209</v>
      </c>
      <c r="K264" s="375" t="s">
        <v>209</v>
      </c>
      <c r="L264" s="375" t="s">
        <v>209</v>
      </c>
      <c r="M264" s="375" t="s">
        <v>209</v>
      </c>
      <c r="N264" s="375" t="s">
        <v>209</v>
      </c>
      <c r="O264" s="375" t="s">
        <v>209</v>
      </c>
      <c r="P264" s="375" t="s">
        <v>209</v>
      </c>
      <c r="Q264" s="375" t="s">
        <v>209</v>
      </c>
      <c r="R264" s="375" t="s">
        <v>209</v>
      </c>
      <c r="S264" s="408" t="s">
        <v>209</v>
      </c>
      <c r="T264" s="421" t="s">
        <v>93</v>
      </c>
      <c r="U264" s="343">
        <v>6</v>
      </c>
      <c r="V264" s="343"/>
      <c r="W264" s="359"/>
      <c r="X264" s="435" t="s">
        <v>93</v>
      </c>
      <c r="Y264" s="343"/>
      <c r="Z264" s="414" t="s">
        <v>209</v>
      </c>
      <c r="AA264" s="375" t="s">
        <v>209</v>
      </c>
      <c r="AB264" s="375" t="s">
        <v>209</v>
      </c>
      <c r="AC264" s="375" t="s">
        <v>209</v>
      </c>
      <c r="AD264" s="375" t="s">
        <v>209</v>
      </c>
      <c r="AE264" s="375" t="s">
        <v>209</v>
      </c>
      <c r="AF264" s="375" t="s">
        <v>209</v>
      </c>
      <c r="AG264" s="375" t="s">
        <v>209</v>
      </c>
      <c r="AH264" s="375" t="s">
        <v>209</v>
      </c>
      <c r="AI264" s="375" t="s">
        <v>209</v>
      </c>
      <c r="AJ264" s="375" t="s">
        <v>209</v>
      </c>
      <c r="AK264" s="375" t="s">
        <v>209</v>
      </c>
      <c r="AL264" s="375" t="s">
        <v>209</v>
      </c>
      <c r="AM264" s="375" t="s">
        <v>209</v>
      </c>
      <c r="AN264" s="375" t="s">
        <v>209</v>
      </c>
      <c r="AO264" s="375" t="s">
        <v>209</v>
      </c>
      <c r="AP264" s="375" t="s">
        <v>209</v>
      </c>
      <c r="AQ264" s="408" t="s">
        <v>209</v>
      </c>
      <c r="AR264" s="421" t="s">
        <v>93</v>
      </c>
    </row>
    <row r="265" spans="1:44" s="352" customFormat="1" ht="12" customHeight="1">
      <c r="A265" s="359"/>
      <c r="B265" s="421" t="s">
        <v>74</v>
      </c>
      <c r="C265" s="360"/>
      <c r="D265" s="407">
        <f t="shared" si="55"/>
        <v>15</v>
      </c>
      <c r="E265" s="374">
        <f t="shared" si="55"/>
        <v>44</v>
      </c>
      <c r="F265" s="375" t="s">
        <v>209</v>
      </c>
      <c r="G265" s="375" t="s">
        <v>209</v>
      </c>
      <c r="H265" s="375" t="s">
        <v>209</v>
      </c>
      <c r="I265" s="375" t="s">
        <v>209</v>
      </c>
      <c r="J265" s="375" t="s">
        <v>209</v>
      </c>
      <c r="K265" s="375" t="s">
        <v>209</v>
      </c>
      <c r="L265" s="375" t="s">
        <v>209</v>
      </c>
      <c r="M265" s="375" t="s">
        <v>209</v>
      </c>
      <c r="N265" s="375" t="s">
        <v>209</v>
      </c>
      <c r="O265" s="375" t="s">
        <v>209</v>
      </c>
      <c r="P265" s="375" t="s">
        <v>209</v>
      </c>
      <c r="Q265" s="375" t="s">
        <v>209</v>
      </c>
      <c r="R265" s="375" t="s">
        <v>209</v>
      </c>
      <c r="S265" s="408" t="s">
        <v>209</v>
      </c>
      <c r="T265" s="421" t="s">
        <v>74</v>
      </c>
      <c r="U265" s="343">
        <v>6</v>
      </c>
      <c r="V265" s="343"/>
      <c r="W265" s="359"/>
      <c r="X265" s="435" t="s">
        <v>74</v>
      </c>
      <c r="Y265" s="343"/>
      <c r="Z265" s="409">
        <v>5</v>
      </c>
      <c r="AA265" s="376">
        <v>13</v>
      </c>
      <c r="AB265" s="375" t="s">
        <v>209</v>
      </c>
      <c r="AC265" s="375" t="s">
        <v>209</v>
      </c>
      <c r="AD265" s="375" t="s">
        <v>209</v>
      </c>
      <c r="AE265" s="375" t="s">
        <v>209</v>
      </c>
      <c r="AF265" s="375" t="s">
        <v>209</v>
      </c>
      <c r="AG265" s="375" t="s">
        <v>209</v>
      </c>
      <c r="AH265" s="376">
        <v>1</v>
      </c>
      <c r="AI265" s="376">
        <v>5</v>
      </c>
      <c r="AJ265" s="376">
        <v>1</v>
      </c>
      <c r="AK265" s="376">
        <v>12</v>
      </c>
      <c r="AL265" s="375" t="s">
        <v>209</v>
      </c>
      <c r="AM265" s="375" t="s">
        <v>209</v>
      </c>
      <c r="AN265" s="376">
        <v>7</v>
      </c>
      <c r="AO265" s="376">
        <v>13</v>
      </c>
      <c r="AP265" s="376">
        <v>1</v>
      </c>
      <c r="AQ265" s="410">
        <v>1</v>
      </c>
      <c r="AR265" s="421" t="s">
        <v>74</v>
      </c>
    </row>
    <row r="266" spans="1:44" s="352" customFormat="1" ht="12" customHeight="1">
      <c r="A266" s="359"/>
      <c r="B266" s="421" t="s">
        <v>75</v>
      </c>
      <c r="C266" s="360"/>
      <c r="D266" s="407">
        <f t="shared" si="55"/>
        <v>19</v>
      </c>
      <c r="E266" s="374">
        <f t="shared" si="55"/>
        <v>153</v>
      </c>
      <c r="F266" s="375" t="s">
        <v>209</v>
      </c>
      <c r="G266" s="375" t="s">
        <v>209</v>
      </c>
      <c r="H266" s="375" t="s">
        <v>209</v>
      </c>
      <c r="I266" s="375" t="s">
        <v>209</v>
      </c>
      <c r="J266" s="375" t="s">
        <v>209</v>
      </c>
      <c r="K266" s="375" t="s">
        <v>209</v>
      </c>
      <c r="L266" s="375" t="s">
        <v>209</v>
      </c>
      <c r="M266" s="375" t="s">
        <v>209</v>
      </c>
      <c r="N266" s="376">
        <v>1</v>
      </c>
      <c r="O266" s="376">
        <v>5</v>
      </c>
      <c r="P266" s="375" t="s">
        <v>209</v>
      </c>
      <c r="Q266" s="375" t="s">
        <v>209</v>
      </c>
      <c r="R266" s="375" t="s">
        <v>209</v>
      </c>
      <c r="S266" s="408" t="s">
        <v>209</v>
      </c>
      <c r="T266" s="421" t="s">
        <v>75</v>
      </c>
      <c r="U266" s="343">
        <v>6</v>
      </c>
      <c r="V266" s="343"/>
      <c r="W266" s="359"/>
      <c r="X266" s="435" t="s">
        <v>75</v>
      </c>
      <c r="Y266" s="343"/>
      <c r="Z266" s="409">
        <v>6</v>
      </c>
      <c r="AA266" s="376">
        <v>25</v>
      </c>
      <c r="AB266" s="375" t="s">
        <v>209</v>
      </c>
      <c r="AC266" s="375" t="s">
        <v>209</v>
      </c>
      <c r="AD266" s="375" t="s">
        <v>209</v>
      </c>
      <c r="AE266" s="375" t="s">
        <v>209</v>
      </c>
      <c r="AF266" s="376">
        <v>1</v>
      </c>
      <c r="AG266" s="376">
        <v>1</v>
      </c>
      <c r="AH266" s="376">
        <v>4</v>
      </c>
      <c r="AI266" s="376">
        <v>41</v>
      </c>
      <c r="AJ266" s="376">
        <v>1</v>
      </c>
      <c r="AK266" s="376">
        <v>13</v>
      </c>
      <c r="AL266" s="376">
        <v>2</v>
      </c>
      <c r="AM266" s="376">
        <v>19</v>
      </c>
      <c r="AN266" s="376">
        <v>1</v>
      </c>
      <c r="AO266" s="376">
        <v>2</v>
      </c>
      <c r="AP266" s="376">
        <v>3</v>
      </c>
      <c r="AQ266" s="410">
        <v>47</v>
      </c>
      <c r="AR266" s="421" t="s">
        <v>75</v>
      </c>
    </row>
    <row r="267" spans="1:44" s="352" customFormat="1" ht="12" customHeight="1">
      <c r="A267" s="359"/>
      <c r="B267" s="421" t="s">
        <v>76</v>
      </c>
      <c r="C267" s="360"/>
      <c r="D267" s="407">
        <f t="shared" si="55"/>
        <v>8</v>
      </c>
      <c r="E267" s="374">
        <f t="shared" si="55"/>
        <v>91</v>
      </c>
      <c r="F267" s="375" t="s">
        <v>209</v>
      </c>
      <c r="G267" s="375" t="s">
        <v>209</v>
      </c>
      <c r="H267" s="375" t="s">
        <v>209</v>
      </c>
      <c r="I267" s="375" t="s">
        <v>209</v>
      </c>
      <c r="J267" s="376">
        <v>2</v>
      </c>
      <c r="K267" s="376">
        <v>17</v>
      </c>
      <c r="L267" s="376">
        <v>2</v>
      </c>
      <c r="M267" s="376">
        <v>67</v>
      </c>
      <c r="N267" s="375" t="s">
        <v>209</v>
      </c>
      <c r="O267" s="375" t="s">
        <v>209</v>
      </c>
      <c r="P267" s="375" t="s">
        <v>209</v>
      </c>
      <c r="Q267" s="375" t="s">
        <v>209</v>
      </c>
      <c r="R267" s="375" t="s">
        <v>209</v>
      </c>
      <c r="S267" s="408" t="s">
        <v>209</v>
      </c>
      <c r="T267" s="421" t="s">
        <v>76</v>
      </c>
      <c r="U267" s="343">
        <v>6</v>
      </c>
      <c r="V267" s="343"/>
      <c r="W267" s="359"/>
      <c r="X267" s="435" t="s">
        <v>76</v>
      </c>
      <c r="Y267" s="343"/>
      <c r="Z267" s="409">
        <v>2</v>
      </c>
      <c r="AA267" s="376">
        <v>4</v>
      </c>
      <c r="AB267" s="375" t="s">
        <v>209</v>
      </c>
      <c r="AC267" s="375" t="s">
        <v>209</v>
      </c>
      <c r="AD267" s="375" t="s">
        <v>209</v>
      </c>
      <c r="AE267" s="375" t="s">
        <v>209</v>
      </c>
      <c r="AF267" s="376">
        <v>2</v>
      </c>
      <c r="AG267" s="376">
        <v>3</v>
      </c>
      <c r="AH267" s="375" t="s">
        <v>209</v>
      </c>
      <c r="AI267" s="375" t="s">
        <v>209</v>
      </c>
      <c r="AJ267" s="375" t="s">
        <v>209</v>
      </c>
      <c r="AK267" s="375" t="s">
        <v>209</v>
      </c>
      <c r="AL267" s="375" t="s">
        <v>209</v>
      </c>
      <c r="AM267" s="375" t="s">
        <v>209</v>
      </c>
      <c r="AN267" s="375" t="s">
        <v>209</v>
      </c>
      <c r="AO267" s="375" t="s">
        <v>209</v>
      </c>
      <c r="AP267" s="375" t="s">
        <v>209</v>
      </c>
      <c r="AQ267" s="408" t="s">
        <v>209</v>
      </c>
      <c r="AR267" s="421" t="s">
        <v>76</v>
      </c>
    </row>
    <row r="268" spans="1:44" s="352" customFormat="1" ht="6" customHeight="1">
      <c r="A268" s="359"/>
      <c r="B268" s="421"/>
      <c r="C268" s="360"/>
      <c r="D268" s="441"/>
      <c r="E268" s="442"/>
      <c r="F268" s="399"/>
      <c r="G268" s="399"/>
      <c r="H268" s="399"/>
      <c r="I268" s="399"/>
      <c r="J268" s="399"/>
      <c r="K268" s="399"/>
      <c r="L268" s="399"/>
      <c r="M268" s="399"/>
      <c r="N268" s="399"/>
      <c r="O268" s="399"/>
      <c r="P268" s="399"/>
      <c r="Q268" s="399"/>
      <c r="R268" s="399"/>
      <c r="S268" s="402"/>
      <c r="T268" s="397"/>
      <c r="U268" s="343"/>
      <c r="V268" s="343"/>
      <c r="W268" s="359"/>
      <c r="X268" s="421"/>
      <c r="Y268" s="343"/>
      <c r="Z268" s="446"/>
      <c r="AA268" s="399"/>
      <c r="AB268" s="399"/>
      <c r="AC268" s="399"/>
      <c r="AD268" s="399"/>
      <c r="AE268" s="399"/>
      <c r="AF268" s="398"/>
      <c r="AG268" s="398"/>
      <c r="AH268" s="399"/>
      <c r="AI268" s="399"/>
      <c r="AJ268" s="398"/>
      <c r="AK268" s="399"/>
      <c r="AL268" s="399"/>
      <c r="AM268" s="399"/>
      <c r="AN268" s="399"/>
      <c r="AO268" s="399"/>
      <c r="AP268" s="399"/>
      <c r="AQ268" s="402"/>
      <c r="AR268" s="397"/>
    </row>
    <row r="269" spans="1:44" s="352" customFormat="1" ht="19.5" customHeight="1">
      <c r="A269" s="610" t="s">
        <v>77</v>
      </c>
      <c r="B269" s="611"/>
      <c r="C269" s="360"/>
      <c r="D269" s="403">
        <f aca="true" t="shared" si="56" ref="D269:S269">SUM(D270:D280)</f>
        <v>255</v>
      </c>
      <c r="E269" s="404">
        <f t="shared" si="56"/>
        <v>1697</v>
      </c>
      <c r="F269" s="404">
        <f t="shared" si="56"/>
        <v>0</v>
      </c>
      <c r="G269" s="404">
        <f t="shared" si="56"/>
        <v>0</v>
      </c>
      <c r="H269" s="404">
        <f t="shared" si="56"/>
        <v>2</v>
      </c>
      <c r="I269" s="404">
        <f t="shared" si="56"/>
        <v>12</v>
      </c>
      <c r="J269" s="404">
        <f t="shared" si="56"/>
        <v>33</v>
      </c>
      <c r="K269" s="404">
        <f t="shared" si="56"/>
        <v>155</v>
      </c>
      <c r="L269" s="404">
        <f t="shared" si="56"/>
        <v>24</v>
      </c>
      <c r="M269" s="404">
        <f t="shared" si="56"/>
        <v>409</v>
      </c>
      <c r="N269" s="404">
        <f t="shared" si="56"/>
        <v>1</v>
      </c>
      <c r="O269" s="404">
        <f t="shared" si="56"/>
        <v>5</v>
      </c>
      <c r="P269" s="404">
        <f t="shared" si="56"/>
        <v>0</v>
      </c>
      <c r="Q269" s="404">
        <f t="shared" si="56"/>
        <v>0</v>
      </c>
      <c r="R269" s="404">
        <f t="shared" si="56"/>
        <v>7</v>
      </c>
      <c r="S269" s="405">
        <f t="shared" si="56"/>
        <v>53</v>
      </c>
      <c r="T269" s="369" t="s">
        <v>78</v>
      </c>
      <c r="U269" s="371"/>
      <c r="V269" s="371"/>
      <c r="W269" s="610" t="s">
        <v>77</v>
      </c>
      <c r="X269" s="611"/>
      <c r="Y269" s="343"/>
      <c r="Z269" s="403">
        <f aca="true" t="shared" si="57" ref="Z269:AQ269">SUM(Z270:Z280)</f>
        <v>73</v>
      </c>
      <c r="AA269" s="404">
        <f t="shared" si="57"/>
        <v>263</v>
      </c>
      <c r="AB269" s="404">
        <f t="shared" si="57"/>
        <v>2</v>
      </c>
      <c r="AC269" s="404">
        <f t="shared" si="57"/>
        <v>11</v>
      </c>
      <c r="AD269" s="404">
        <f t="shared" si="57"/>
        <v>2</v>
      </c>
      <c r="AE269" s="404">
        <f t="shared" si="57"/>
        <v>3</v>
      </c>
      <c r="AF269" s="404">
        <f t="shared" si="57"/>
        <v>14</v>
      </c>
      <c r="AG269" s="404">
        <f t="shared" si="57"/>
        <v>45</v>
      </c>
      <c r="AH269" s="404">
        <f t="shared" si="57"/>
        <v>13</v>
      </c>
      <c r="AI269" s="404">
        <f t="shared" si="57"/>
        <v>146</v>
      </c>
      <c r="AJ269" s="404">
        <f t="shared" si="57"/>
        <v>10</v>
      </c>
      <c r="AK269" s="404">
        <f t="shared" si="57"/>
        <v>102</v>
      </c>
      <c r="AL269" s="404">
        <f t="shared" si="57"/>
        <v>15</v>
      </c>
      <c r="AM269" s="404">
        <f t="shared" si="57"/>
        <v>220</v>
      </c>
      <c r="AN269" s="404">
        <f t="shared" si="57"/>
        <v>53</v>
      </c>
      <c r="AO269" s="404">
        <f t="shared" si="57"/>
        <v>169</v>
      </c>
      <c r="AP269" s="404">
        <f t="shared" si="57"/>
        <v>6</v>
      </c>
      <c r="AQ269" s="405">
        <f t="shared" si="57"/>
        <v>104</v>
      </c>
      <c r="AR269" s="369" t="s">
        <v>78</v>
      </c>
    </row>
    <row r="270" spans="1:44" s="352" customFormat="1" ht="12" customHeight="1">
      <c r="A270" s="359"/>
      <c r="B270" s="421" t="s">
        <v>94</v>
      </c>
      <c r="C270" s="360"/>
      <c r="D270" s="447">
        <f aca="true" t="shared" si="58" ref="D270:E274">SUM(F270:F270,H270:H270,J270:J270,L270:L270,N270:N270,P270:P270,R270:R270,Z270:Z270,AB270:AB270,AD270:AD270,AF270:AF270,AH270,AJ270,AL270,AN270,AP270)</f>
        <v>2</v>
      </c>
      <c r="E270" s="448">
        <f t="shared" si="58"/>
        <v>2</v>
      </c>
      <c r="F270" s="399" t="s">
        <v>209</v>
      </c>
      <c r="G270" s="399" t="s">
        <v>209</v>
      </c>
      <c r="H270" s="399" t="s">
        <v>209</v>
      </c>
      <c r="I270" s="399" t="s">
        <v>209</v>
      </c>
      <c r="J270" s="399" t="s">
        <v>209</v>
      </c>
      <c r="K270" s="399" t="s">
        <v>209</v>
      </c>
      <c r="L270" s="399" t="s">
        <v>209</v>
      </c>
      <c r="M270" s="399" t="s">
        <v>209</v>
      </c>
      <c r="N270" s="399" t="s">
        <v>209</v>
      </c>
      <c r="O270" s="399" t="s">
        <v>209</v>
      </c>
      <c r="P270" s="399" t="s">
        <v>209</v>
      </c>
      <c r="Q270" s="399" t="s">
        <v>209</v>
      </c>
      <c r="R270" s="399" t="s">
        <v>209</v>
      </c>
      <c r="S270" s="402" t="s">
        <v>209</v>
      </c>
      <c r="T270" s="421" t="s">
        <v>94</v>
      </c>
      <c r="U270" s="343">
        <v>6</v>
      </c>
      <c r="V270" s="343"/>
      <c r="W270" s="359"/>
      <c r="X270" s="435" t="s">
        <v>94</v>
      </c>
      <c r="Y270" s="343"/>
      <c r="Z270" s="443">
        <v>1</v>
      </c>
      <c r="AA270" s="398">
        <v>1</v>
      </c>
      <c r="AB270" s="399" t="s">
        <v>209</v>
      </c>
      <c r="AC270" s="399" t="s">
        <v>209</v>
      </c>
      <c r="AD270" s="399" t="s">
        <v>209</v>
      </c>
      <c r="AE270" s="399" t="s">
        <v>209</v>
      </c>
      <c r="AF270" s="375" t="s">
        <v>209</v>
      </c>
      <c r="AG270" s="375" t="s">
        <v>209</v>
      </c>
      <c r="AH270" s="375" t="s">
        <v>209</v>
      </c>
      <c r="AI270" s="375" t="s">
        <v>209</v>
      </c>
      <c r="AJ270" s="375" t="s">
        <v>209</v>
      </c>
      <c r="AK270" s="375" t="s">
        <v>209</v>
      </c>
      <c r="AL270" s="376">
        <v>1</v>
      </c>
      <c r="AM270" s="376">
        <v>1</v>
      </c>
      <c r="AN270" s="375" t="s">
        <v>209</v>
      </c>
      <c r="AO270" s="375" t="s">
        <v>209</v>
      </c>
      <c r="AP270" s="375" t="s">
        <v>209</v>
      </c>
      <c r="AQ270" s="408" t="s">
        <v>209</v>
      </c>
      <c r="AR270" s="421" t="s">
        <v>94</v>
      </c>
    </row>
    <row r="271" spans="1:44" s="352" customFormat="1" ht="12" customHeight="1">
      <c r="A271" s="359"/>
      <c r="B271" s="421" t="s">
        <v>95</v>
      </c>
      <c r="C271" s="360"/>
      <c r="D271" s="447">
        <f t="shared" si="58"/>
        <v>18</v>
      </c>
      <c r="E271" s="448">
        <f t="shared" si="58"/>
        <v>60</v>
      </c>
      <c r="F271" s="399" t="s">
        <v>209</v>
      </c>
      <c r="G271" s="399" t="s">
        <v>209</v>
      </c>
      <c r="H271" s="399" t="s">
        <v>209</v>
      </c>
      <c r="I271" s="399" t="s">
        <v>209</v>
      </c>
      <c r="J271" s="398">
        <v>4</v>
      </c>
      <c r="K271" s="398">
        <v>10</v>
      </c>
      <c r="L271" s="399" t="s">
        <v>209</v>
      </c>
      <c r="M271" s="399" t="s">
        <v>209</v>
      </c>
      <c r="N271" s="399" t="s">
        <v>209</v>
      </c>
      <c r="O271" s="399" t="s">
        <v>209</v>
      </c>
      <c r="P271" s="399" t="s">
        <v>209</v>
      </c>
      <c r="Q271" s="399" t="s">
        <v>209</v>
      </c>
      <c r="R271" s="399" t="s">
        <v>209</v>
      </c>
      <c r="S271" s="402" t="s">
        <v>209</v>
      </c>
      <c r="T271" s="421" t="s">
        <v>95</v>
      </c>
      <c r="U271" s="343">
        <v>6</v>
      </c>
      <c r="V271" s="343"/>
      <c r="W271" s="359"/>
      <c r="X271" s="435" t="s">
        <v>95</v>
      </c>
      <c r="Y271" s="343"/>
      <c r="Z271" s="443">
        <v>6</v>
      </c>
      <c r="AA271" s="398">
        <v>18</v>
      </c>
      <c r="AB271" s="398">
        <v>1</v>
      </c>
      <c r="AC271" s="398">
        <v>2</v>
      </c>
      <c r="AD271" s="399" t="s">
        <v>209</v>
      </c>
      <c r="AE271" s="399" t="s">
        <v>209</v>
      </c>
      <c r="AF271" s="375" t="s">
        <v>209</v>
      </c>
      <c r="AG271" s="375" t="s">
        <v>209</v>
      </c>
      <c r="AH271" s="375" t="s">
        <v>209</v>
      </c>
      <c r="AI271" s="375" t="s">
        <v>209</v>
      </c>
      <c r="AJ271" s="376">
        <v>1</v>
      </c>
      <c r="AK271" s="376">
        <v>10</v>
      </c>
      <c r="AL271" s="376">
        <v>2</v>
      </c>
      <c r="AM271" s="376">
        <v>15</v>
      </c>
      <c r="AN271" s="376">
        <v>4</v>
      </c>
      <c r="AO271" s="376">
        <v>5</v>
      </c>
      <c r="AP271" s="375" t="s">
        <v>209</v>
      </c>
      <c r="AQ271" s="408" t="s">
        <v>209</v>
      </c>
      <c r="AR271" s="421" t="s">
        <v>95</v>
      </c>
    </row>
    <row r="272" spans="1:44" s="352" customFormat="1" ht="12" customHeight="1">
      <c r="A272" s="359"/>
      <c r="B272" s="421" t="s">
        <v>96</v>
      </c>
      <c r="C272" s="360"/>
      <c r="D272" s="447">
        <f t="shared" si="58"/>
        <v>48</v>
      </c>
      <c r="E272" s="448">
        <f t="shared" si="58"/>
        <v>264</v>
      </c>
      <c r="F272" s="399" t="s">
        <v>209</v>
      </c>
      <c r="G272" s="399" t="s">
        <v>209</v>
      </c>
      <c r="H272" s="399" t="s">
        <v>209</v>
      </c>
      <c r="I272" s="399" t="s">
        <v>209</v>
      </c>
      <c r="J272" s="398">
        <v>6</v>
      </c>
      <c r="K272" s="398">
        <v>24</v>
      </c>
      <c r="L272" s="398">
        <v>4</v>
      </c>
      <c r="M272" s="398">
        <v>68</v>
      </c>
      <c r="N272" s="399" t="s">
        <v>209</v>
      </c>
      <c r="O272" s="399" t="s">
        <v>209</v>
      </c>
      <c r="P272" s="399" t="s">
        <v>209</v>
      </c>
      <c r="Q272" s="399" t="s">
        <v>209</v>
      </c>
      <c r="R272" s="398">
        <v>1</v>
      </c>
      <c r="S272" s="411">
        <v>14</v>
      </c>
      <c r="T272" s="421" t="s">
        <v>96</v>
      </c>
      <c r="U272" s="343">
        <v>6</v>
      </c>
      <c r="V272" s="343"/>
      <c r="W272" s="359"/>
      <c r="X272" s="435" t="s">
        <v>96</v>
      </c>
      <c r="Y272" s="343"/>
      <c r="Z272" s="443">
        <v>18</v>
      </c>
      <c r="AA272" s="398">
        <v>55</v>
      </c>
      <c r="AB272" s="399" t="s">
        <v>209</v>
      </c>
      <c r="AC272" s="399" t="s">
        <v>209</v>
      </c>
      <c r="AD272" s="399" t="s">
        <v>209</v>
      </c>
      <c r="AE272" s="399" t="s">
        <v>209</v>
      </c>
      <c r="AF272" s="375" t="s">
        <v>209</v>
      </c>
      <c r="AG272" s="375" t="s">
        <v>209</v>
      </c>
      <c r="AH272" s="376">
        <v>3</v>
      </c>
      <c r="AI272" s="376">
        <v>11</v>
      </c>
      <c r="AJ272" s="376">
        <v>2</v>
      </c>
      <c r="AK272" s="376">
        <v>27</v>
      </c>
      <c r="AL272" s="376">
        <v>2</v>
      </c>
      <c r="AM272" s="376">
        <v>18</v>
      </c>
      <c r="AN272" s="376">
        <v>10</v>
      </c>
      <c r="AO272" s="376">
        <v>20</v>
      </c>
      <c r="AP272" s="376">
        <v>2</v>
      </c>
      <c r="AQ272" s="410">
        <v>27</v>
      </c>
      <c r="AR272" s="421" t="s">
        <v>96</v>
      </c>
    </row>
    <row r="273" spans="1:44" s="352" customFormat="1" ht="12" customHeight="1">
      <c r="A273" s="359"/>
      <c r="B273" s="421" t="s">
        <v>97</v>
      </c>
      <c r="C273" s="360"/>
      <c r="D273" s="447">
        <f t="shared" si="58"/>
        <v>65</v>
      </c>
      <c r="E273" s="448">
        <f t="shared" si="58"/>
        <v>570</v>
      </c>
      <c r="F273" s="399" t="s">
        <v>209</v>
      </c>
      <c r="G273" s="399" t="s">
        <v>209</v>
      </c>
      <c r="H273" s="399" t="s">
        <v>209</v>
      </c>
      <c r="I273" s="399" t="s">
        <v>209</v>
      </c>
      <c r="J273" s="398">
        <v>7</v>
      </c>
      <c r="K273" s="398">
        <v>67</v>
      </c>
      <c r="L273" s="398">
        <v>5</v>
      </c>
      <c r="M273" s="398">
        <v>166</v>
      </c>
      <c r="N273" s="398">
        <v>1</v>
      </c>
      <c r="O273" s="398">
        <v>5</v>
      </c>
      <c r="P273" s="399" t="s">
        <v>209</v>
      </c>
      <c r="Q273" s="399" t="s">
        <v>209</v>
      </c>
      <c r="R273" s="398">
        <v>3</v>
      </c>
      <c r="S273" s="411">
        <v>9</v>
      </c>
      <c r="T273" s="421" t="s">
        <v>97</v>
      </c>
      <c r="U273" s="343">
        <v>6</v>
      </c>
      <c r="V273" s="343"/>
      <c r="W273" s="359"/>
      <c r="X273" s="435" t="s">
        <v>97</v>
      </c>
      <c r="Y273" s="343"/>
      <c r="Z273" s="443">
        <v>15</v>
      </c>
      <c r="AA273" s="398">
        <v>71</v>
      </c>
      <c r="AB273" s="398">
        <v>1</v>
      </c>
      <c r="AC273" s="398">
        <v>9</v>
      </c>
      <c r="AD273" s="399" t="s">
        <v>209</v>
      </c>
      <c r="AE273" s="399" t="s">
        <v>209</v>
      </c>
      <c r="AF273" s="376">
        <v>3</v>
      </c>
      <c r="AG273" s="376">
        <v>11</v>
      </c>
      <c r="AH273" s="376">
        <v>6</v>
      </c>
      <c r="AI273" s="376">
        <v>64</v>
      </c>
      <c r="AJ273" s="376">
        <v>3</v>
      </c>
      <c r="AK273" s="376">
        <v>25</v>
      </c>
      <c r="AL273" s="376">
        <v>2</v>
      </c>
      <c r="AM273" s="376">
        <v>23</v>
      </c>
      <c r="AN273" s="376">
        <v>16</v>
      </c>
      <c r="AO273" s="376">
        <v>44</v>
      </c>
      <c r="AP273" s="376">
        <v>3</v>
      </c>
      <c r="AQ273" s="410">
        <v>76</v>
      </c>
      <c r="AR273" s="421" t="s">
        <v>97</v>
      </c>
    </row>
    <row r="274" spans="1:44" s="352" customFormat="1" ht="12" customHeight="1">
      <c r="A274" s="359"/>
      <c r="B274" s="421" t="s">
        <v>98</v>
      </c>
      <c r="C274" s="360"/>
      <c r="D274" s="447">
        <f t="shared" si="58"/>
        <v>22</v>
      </c>
      <c r="E274" s="448">
        <f t="shared" si="58"/>
        <v>127</v>
      </c>
      <c r="F274" s="399" t="s">
        <v>209</v>
      </c>
      <c r="G274" s="399" t="s">
        <v>209</v>
      </c>
      <c r="H274" s="399" t="s">
        <v>209</v>
      </c>
      <c r="I274" s="399" t="s">
        <v>209</v>
      </c>
      <c r="J274" s="398">
        <v>3</v>
      </c>
      <c r="K274" s="398">
        <v>16</v>
      </c>
      <c r="L274" s="399" t="s">
        <v>209</v>
      </c>
      <c r="M274" s="399" t="s">
        <v>209</v>
      </c>
      <c r="N274" s="399" t="s">
        <v>209</v>
      </c>
      <c r="O274" s="399" t="s">
        <v>209</v>
      </c>
      <c r="P274" s="399" t="s">
        <v>209</v>
      </c>
      <c r="Q274" s="399" t="s">
        <v>209</v>
      </c>
      <c r="R274" s="399" t="s">
        <v>209</v>
      </c>
      <c r="S274" s="402" t="s">
        <v>209</v>
      </c>
      <c r="T274" s="421" t="s">
        <v>98</v>
      </c>
      <c r="U274" s="343">
        <v>6</v>
      </c>
      <c r="V274" s="343"/>
      <c r="W274" s="359"/>
      <c r="X274" s="435" t="s">
        <v>98</v>
      </c>
      <c r="Y274" s="343"/>
      <c r="Z274" s="443">
        <v>11</v>
      </c>
      <c r="AA274" s="398">
        <v>35</v>
      </c>
      <c r="AB274" s="399" t="s">
        <v>209</v>
      </c>
      <c r="AC274" s="399" t="s">
        <v>209</v>
      </c>
      <c r="AD274" s="399" t="s">
        <v>209</v>
      </c>
      <c r="AE274" s="399" t="s">
        <v>209</v>
      </c>
      <c r="AF274" s="376">
        <v>2</v>
      </c>
      <c r="AG274" s="376">
        <v>3</v>
      </c>
      <c r="AH274" s="376">
        <v>2</v>
      </c>
      <c r="AI274" s="376">
        <v>61</v>
      </c>
      <c r="AJ274" s="375" t="s">
        <v>209</v>
      </c>
      <c r="AK274" s="375" t="s">
        <v>209</v>
      </c>
      <c r="AL274" s="376">
        <v>2</v>
      </c>
      <c r="AM274" s="376">
        <v>8</v>
      </c>
      <c r="AN274" s="376">
        <v>2</v>
      </c>
      <c r="AO274" s="376">
        <v>4</v>
      </c>
      <c r="AP274" s="375" t="s">
        <v>209</v>
      </c>
      <c r="AQ274" s="408" t="s">
        <v>209</v>
      </c>
      <c r="AR274" s="421" t="s">
        <v>98</v>
      </c>
    </row>
    <row r="275" spans="1:44" s="352" customFormat="1" ht="6" customHeight="1">
      <c r="A275" s="359"/>
      <c r="B275" s="421"/>
      <c r="C275" s="360"/>
      <c r="D275" s="447" t="s">
        <v>99</v>
      </c>
      <c r="E275" s="448" t="s">
        <v>99</v>
      </c>
      <c r="F275" s="399"/>
      <c r="G275" s="399"/>
      <c r="H275" s="399"/>
      <c r="I275" s="399"/>
      <c r="J275" s="398"/>
      <c r="K275" s="398"/>
      <c r="L275" s="398"/>
      <c r="M275" s="398"/>
      <c r="N275" s="398"/>
      <c r="O275" s="398"/>
      <c r="P275" s="399"/>
      <c r="Q275" s="399"/>
      <c r="R275" s="398"/>
      <c r="S275" s="411"/>
      <c r="T275" s="421"/>
      <c r="U275" s="343"/>
      <c r="V275" s="343"/>
      <c r="W275" s="359"/>
      <c r="X275" s="435"/>
      <c r="Y275" s="343"/>
      <c r="Z275" s="443"/>
      <c r="AA275" s="398"/>
      <c r="AB275" s="398"/>
      <c r="AC275" s="398"/>
      <c r="AD275" s="399"/>
      <c r="AE275" s="399"/>
      <c r="AF275" s="376"/>
      <c r="AG275" s="376"/>
      <c r="AH275" s="376"/>
      <c r="AI275" s="376"/>
      <c r="AJ275" s="376"/>
      <c r="AK275" s="376"/>
      <c r="AL275" s="376"/>
      <c r="AM275" s="376"/>
      <c r="AN275" s="376"/>
      <c r="AO275" s="376"/>
      <c r="AP275" s="376"/>
      <c r="AQ275" s="410"/>
      <c r="AR275" s="421"/>
    </row>
    <row r="276" spans="1:44" s="352" customFormat="1" ht="12" customHeight="1">
      <c r="A276" s="359"/>
      <c r="B276" s="421" t="s">
        <v>100</v>
      </c>
      <c r="C276" s="360"/>
      <c r="D276" s="447">
        <f aca="true" t="shared" si="59" ref="D276:E280">SUM(F276:F276,H276:H276,J276:J276,L276:L276,N276:N276,P276:P276,R276:R276,Z276:Z276,AB276:AB276,AD276:AD276,AF276:AF276,AH276,AJ276,AL276,AN276,AP276)</f>
        <v>62</v>
      </c>
      <c r="E276" s="448">
        <f t="shared" si="59"/>
        <v>513</v>
      </c>
      <c r="F276" s="399" t="s">
        <v>209</v>
      </c>
      <c r="G276" s="399" t="s">
        <v>209</v>
      </c>
      <c r="H276" s="398">
        <v>2</v>
      </c>
      <c r="I276" s="398">
        <v>12</v>
      </c>
      <c r="J276" s="398">
        <v>5</v>
      </c>
      <c r="K276" s="398">
        <v>13</v>
      </c>
      <c r="L276" s="398">
        <v>9</v>
      </c>
      <c r="M276" s="398">
        <v>127</v>
      </c>
      <c r="N276" s="399" t="s">
        <v>209</v>
      </c>
      <c r="O276" s="399" t="s">
        <v>209</v>
      </c>
      <c r="P276" s="399" t="s">
        <v>209</v>
      </c>
      <c r="Q276" s="399" t="s">
        <v>209</v>
      </c>
      <c r="R276" s="398">
        <v>3</v>
      </c>
      <c r="S276" s="411">
        <v>30</v>
      </c>
      <c r="T276" s="421" t="s">
        <v>100</v>
      </c>
      <c r="U276" s="343">
        <v>6</v>
      </c>
      <c r="V276" s="343"/>
      <c r="W276" s="359"/>
      <c r="X276" s="435" t="s">
        <v>100</v>
      </c>
      <c r="Y276" s="343"/>
      <c r="Z276" s="443">
        <v>14</v>
      </c>
      <c r="AA276" s="398">
        <v>68</v>
      </c>
      <c r="AB276" s="399" t="s">
        <v>209</v>
      </c>
      <c r="AC276" s="399" t="s">
        <v>209</v>
      </c>
      <c r="AD276" s="398">
        <v>1</v>
      </c>
      <c r="AE276" s="398">
        <v>2</v>
      </c>
      <c r="AF276" s="376">
        <v>5</v>
      </c>
      <c r="AG276" s="376">
        <v>9</v>
      </c>
      <c r="AH276" s="376">
        <v>2</v>
      </c>
      <c r="AI276" s="376">
        <v>10</v>
      </c>
      <c r="AJ276" s="376">
        <v>1</v>
      </c>
      <c r="AK276" s="376">
        <v>12</v>
      </c>
      <c r="AL276" s="376">
        <v>3</v>
      </c>
      <c r="AM276" s="376">
        <v>139</v>
      </c>
      <c r="AN276" s="376">
        <v>16</v>
      </c>
      <c r="AO276" s="376">
        <v>90</v>
      </c>
      <c r="AP276" s="376">
        <v>1</v>
      </c>
      <c r="AQ276" s="410">
        <v>1</v>
      </c>
      <c r="AR276" s="421" t="s">
        <v>100</v>
      </c>
    </row>
    <row r="277" spans="1:44" s="352" customFormat="1" ht="12" customHeight="1">
      <c r="A277" s="359"/>
      <c r="B277" s="421" t="s">
        <v>101</v>
      </c>
      <c r="C277" s="360"/>
      <c r="D277" s="447">
        <f t="shared" si="59"/>
        <v>11</v>
      </c>
      <c r="E277" s="448">
        <f t="shared" si="59"/>
        <v>42</v>
      </c>
      <c r="F277" s="399" t="s">
        <v>209</v>
      </c>
      <c r="G277" s="399" t="s">
        <v>209</v>
      </c>
      <c r="H277" s="399" t="s">
        <v>209</v>
      </c>
      <c r="I277" s="399" t="s">
        <v>209</v>
      </c>
      <c r="J277" s="398">
        <v>3</v>
      </c>
      <c r="K277" s="398">
        <v>12</v>
      </c>
      <c r="L277" s="398">
        <v>1</v>
      </c>
      <c r="M277" s="398">
        <v>2</v>
      </c>
      <c r="N277" s="399" t="s">
        <v>209</v>
      </c>
      <c r="O277" s="399" t="s">
        <v>209</v>
      </c>
      <c r="P277" s="399" t="s">
        <v>209</v>
      </c>
      <c r="Q277" s="399" t="s">
        <v>209</v>
      </c>
      <c r="R277" s="399" t="s">
        <v>209</v>
      </c>
      <c r="S277" s="402" t="s">
        <v>209</v>
      </c>
      <c r="T277" s="421" t="s">
        <v>101</v>
      </c>
      <c r="U277" s="343">
        <v>6</v>
      </c>
      <c r="V277" s="343"/>
      <c r="W277" s="359"/>
      <c r="X277" s="435" t="s">
        <v>101</v>
      </c>
      <c r="Y277" s="343"/>
      <c r="Z277" s="443">
        <v>2</v>
      </c>
      <c r="AA277" s="398">
        <v>4</v>
      </c>
      <c r="AB277" s="399" t="s">
        <v>209</v>
      </c>
      <c r="AC277" s="399" t="s">
        <v>209</v>
      </c>
      <c r="AD277" s="398">
        <v>1</v>
      </c>
      <c r="AE277" s="398">
        <v>1</v>
      </c>
      <c r="AF277" s="376">
        <v>2</v>
      </c>
      <c r="AG277" s="376">
        <v>9</v>
      </c>
      <c r="AH277" s="375" t="s">
        <v>209</v>
      </c>
      <c r="AI277" s="375" t="s">
        <v>209</v>
      </c>
      <c r="AJ277" s="376">
        <v>1</v>
      </c>
      <c r="AK277" s="376">
        <v>14</v>
      </c>
      <c r="AL277" s="375" t="s">
        <v>209</v>
      </c>
      <c r="AM277" s="375" t="s">
        <v>209</v>
      </c>
      <c r="AN277" s="376">
        <v>1</v>
      </c>
      <c r="AO277" s="375" t="s">
        <v>209</v>
      </c>
      <c r="AP277" s="375" t="s">
        <v>209</v>
      </c>
      <c r="AQ277" s="408" t="s">
        <v>209</v>
      </c>
      <c r="AR277" s="421" t="s">
        <v>101</v>
      </c>
    </row>
    <row r="278" spans="1:44" s="352" customFormat="1" ht="12" customHeight="1">
      <c r="A278" s="359"/>
      <c r="B278" s="421" t="s">
        <v>102</v>
      </c>
      <c r="C278" s="360"/>
      <c r="D278" s="447">
        <f t="shared" si="59"/>
        <v>20</v>
      </c>
      <c r="E278" s="448">
        <f t="shared" si="59"/>
        <v>102</v>
      </c>
      <c r="F278" s="399" t="s">
        <v>209</v>
      </c>
      <c r="G278" s="399" t="s">
        <v>209</v>
      </c>
      <c r="H278" s="399" t="s">
        <v>209</v>
      </c>
      <c r="I278" s="399" t="s">
        <v>209</v>
      </c>
      <c r="J278" s="398">
        <v>1</v>
      </c>
      <c r="K278" s="398">
        <v>1</v>
      </c>
      <c r="L278" s="398">
        <v>5</v>
      </c>
      <c r="M278" s="398">
        <v>46</v>
      </c>
      <c r="N278" s="399" t="s">
        <v>209</v>
      </c>
      <c r="O278" s="399" t="s">
        <v>209</v>
      </c>
      <c r="P278" s="399" t="s">
        <v>209</v>
      </c>
      <c r="Q278" s="399" t="s">
        <v>209</v>
      </c>
      <c r="R278" s="399" t="s">
        <v>209</v>
      </c>
      <c r="S278" s="402" t="s">
        <v>209</v>
      </c>
      <c r="T278" s="421" t="s">
        <v>102</v>
      </c>
      <c r="U278" s="343">
        <v>6</v>
      </c>
      <c r="V278" s="343"/>
      <c r="W278" s="359"/>
      <c r="X278" s="435" t="s">
        <v>102</v>
      </c>
      <c r="Y278" s="343"/>
      <c r="Z278" s="443">
        <v>5</v>
      </c>
      <c r="AA278" s="398">
        <v>9</v>
      </c>
      <c r="AB278" s="399" t="s">
        <v>209</v>
      </c>
      <c r="AC278" s="399" t="s">
        <v>209</v>
      </c>
      <c r="AD278" s="399" t="s">
        <v>209</v>
      </c>
      <c r="AE278" s="399" t="s">
        <v>209</v>
      </c>
      <c r="AF278" s="376">
        <v>2</v>
      </c>
      <c r="AG278" s="376">
        <v>13</v>
      </c>
      <c r="AH278" s="375" t="s">
        <v>209</v>
      </c>
      <c r="AI278" s="375" t="s">
        <v>209</v>
      </c>
      <c r="AJ278" s="376">
        <v>2</v>
      </c>
      <c r="AK278" s="376">
        <v>14</v>
      </c>
      <c r="AL278" s="376">
        <v>2</v>
      </c>
      <c r="AM278" s="376">
        <v>14</v>
      </c>
      <c r="AN278" s="376">
        <v>3</v>
      </c>
      <c r="AO278" s="376">
        <v>5</v>
      </c>
      <c r="AP278" s="375" t="s">
        <v>209</v>
      </c>
      <c r="AQ278" s="408" t="s">
        <v>209</v>
      </c>
      <c r="AR278" s="421" t="s">
        <v>102</v>
      </c>
    </row>
    <row r="279" spans="1:44" s="352" customFormat="1" ht="12" customHeight="1">
      <c r="A279" s="359"/>
      <c r="B279" s="421" t="s">
        <v>103</v>
      </c>
      <c r="C279" s="360"/>
      <c r="D279" s="447">
        <f t="shared" si="59"/>
        <v>5</v>
      </c>
      <c r="E279" s="448">
        <f t="shared" si="59"/>
        <v>14</v>
      </c>
      <c r="F279" s="399" t="s">
        <v>209</v>
      </c>
      <c r="G279" s="399" t="s">
        <v>209</v>
      </c>
      <c r="H279" s="399" t="s">
        <v>209</v>
      </c>
      <c r="I279" s="399" t="s">
        <v>209</v>
      </c>
      <c r="J279" s="398">
        <v>3</v>
      </c>
      <c r="K279" s="398">
        <v>10</v>
      </c>
      <c r="L279" s="399" t="s">
        <v>209</v>
      </c>
      <c r="M279" s="399" t="s">
        <v>209</v>
      </c>
      <c r="N279" s="399" t="s">
        <v>209</v>
      </c>
      <c r="O279" s="399" t="s">
        <v>209</v>
      </c>
      <c r="P279" s="399" t="s">
        <v>209</v>
      </c>
      <c r="Q279" s="399" t="s">
        <v>209</v>
      </c>
      <c r="R279" s="399" t="s">
        <v>209</v>
      </c>
      <c r="S279" s="402" t="s">
        <v>209</v>
      </c>
      <c r="T279" s="421" t="s">
        <v>103</v>
      </c>
      <c r="U279" s="343">
        <v>6</v>
      </c>
      <c r="V279" s="343"/>
      <c r="W279" s="359"/>
      <c r="X279" s="435" t="s">
        <v>103</v>
      </c>
      <c r="Y279" s="343"/>
      <c r="Z279" s="443">
        <v>1</v>
      </c>
      <c r="AA279" s="398">
        <v>2</v>
      </c>
      <c r="AB279" s="399" t="s">
        <v>209</v>
      </c>
      <c r="AC279" s="399" t="s">
        <v>209</v>
      </c>
      <c r="AD279" s="399" t="s">
        <v>209</v>
      </c>
      <c r="AE279" s="399" t="s">
        <v>209</v>
      </c>
      <c r="AF279" s="375" t="s">
        <v>209</v>
      </c>
      <c r="AG279" s="375" t="s">
        <v>209</v>
      </c>
      <c r="AH279" s="375" t="s">
        <v>209</v>
      </c>
      <c r="AI279" s="375" t="s">
        <v>209</v>
      </c>
      <c r="AJ279" s="375" t="s">
        <v>209</v>
      </c>
      <c r="AK279" s="375" t="s">
        <v>209</v>
      </c>
      <c r="AL279" s="376">
        <v>1</v>
      </c>
      <c r="AM279" s="376">
        <v>2</v>
      </c>
      <c r="AN279" s="375" t="s">
        <v>209</v>
      </c>
      <c r="AO279" s="375" t="s">
        <v>209</v>
      </c>
      <c r="AP279" s="375" t="s">
        <v>209</v>
      </c>
      <c r="AQ279" s="408" t="s">
        <v>209</v>
      </c>
      <c r="AR279" s="421" t="s">
        <v>103</v>
      </c>
    </row>
    <row r="280" spans="1:44" s="352" customFormat="1" ht="12" customHeight="1">
      <c r="A280" s="359"/>
      <c r="B280" s="421" t="s">
        <v>104</v>
      </c>
      <c r="C280" s="360"/>
      <c r="D280" s="447">
        <f t="shared" si="59"/>
        <v>2</v>
      </c>
      <c r="E280" s="448">
        <f t="shared" si="59"/>
        <v>3</v>
      </c>
      <c r="F280" s="399" t="s">
        <v>209</v>
      </c>
      <c r="G280" s="399" t="s">
        <v>209</v>
      </c>
      <c r="H280" s="399" t="s">
        <v>209</v>
      </c>
      <c r="I280" s="399" t="s">
        <v>209</v>
      </c>
      <c r="J280" s="398">
        <v>1</v>
      </c>
      <c r="K280" s="398">
        <v>2</v>
      </c>
      <c r="L280" s="399" t="s">
        <v>209</v>
      </c>
      <c r="M280" s="399" t="s">
        <v>209</v>
      </c>
      <c r="N280" s="399" t="s">
        <v>209</v>
      </c>
      <c r="O280" s="399" t="s">
        <v>209</v>
      </c>
      <c r="P280" s="399" t="s">
        <v>209</v>
      </c>
      <c r="Q280" s="399" t="s">
        <v>209</v>
      </c>
      <c r="R280" s="399" t="s">
        <v>209</v>
      </c>
      <c r="S280" s="402" t="s">
        <v>209</v>
      </c>
      <c r="T280" s="421" t="s">
        <v>104</v>
      </c>
      <c r="U280" s="343">
        <v>6</v>
      </c>
      <c r="V280" s="343"/>
      <c r="W280" s="359"/>
      <c r="X280" s="435" t="s">
        <v>104</v>
      </c>
      <c r="Y280" s="343"/>
      <c r="Z280" s="446" t="s">
        <v>209</v>
      </c>
      <c r="AA280" s="399" t="s">
        <v>209</v>
      </c>
      <c r="AB280" s="399" t="s">
        <v>209</v>
      </c>
      <c r="AC280" s="399" t="s">
        <v>209</v>
      </c>
      <c r="AD280" s="399" t="s">
        <v>209</v>
      </c>
      <c r="AE280" s="399" t="s">
        <v>209</v>
      </c>
      <c r="AF280" s="375" t="s">
        <v>209</v>
      </c>
      <c r="AG280" s="375" t="s">
        <v>209</v>
      </c>
      <c r="AH280" s="375" t="s">
        <v>209</v>
      </c>
      <c r="AI280" s="375" t="s">
        <v>209</v>
      </c>
      <c r="AJ280" s="375" t="s">
        <v>209</v>
      </c>
      <c r="AK280" s="375" t="s">
        <v>209</v>
      </c>
      <c r="AL280" s="375" t="s">
        <v>209</v>
      </c>
      <c r="AM280" s="375" t="s">
        <v>209</v>
      </c>
      <c r="AN280" s="376">
        <v>1</v>
      </c>
      <c r="AO280" s="376">
        <v>1</v>
      </c>
      <c r="AP280" s="375" t="s">
        <v>209</v>
      </c>
      <c r="AQ280" s="408" t="s">
        <v>209</v>
      </c>
      <c r="AR280" s="421" t="s">
        <v>104</v>
      </c>
    </row>
    <row r="281" spans="1:44" s="352" customFormat="1" ht="6.75" customHeight="1">
      <c r="A281" s="449"/>
      <c r="B281" s="450"/>
      <c r="C281" s="450"/>
      <c r="D281" s="451"/>
      <c r="E281" s="452"/>
      <c r="F281" s="452"/>
      <c r="G281" s="452"/>
      <c r="H281" s="452"/>
      <c r="I281" s="452"/>
      <c r="J281" s="452"/>
      <c r="K281" s="452"/>
      <c r="L281" s="452"/>
      <c r="M281" s="452"/>
      <c r="N281" s="452"/>
      <c r="O281" s="452"/>
      <c r="P281" s="452"/>
      <c r="Q281" s="452"/>
      <c r="R281" s="452"/>
      <c r="S281" s="453"/>
      <c r="T281" s="419"/>
      <c r="U281" s="382"/>
      <c r="V281" s="382"/>
      <c r="W281" s="382"/>
      <c r="X281" s="382"/>
      <c r="Y281" s="382"/>
      <c r="Z281" s="451"/>
      <c r="AA281" s="452"/>
      <c r="AB281" s="452"/>
      <c r="AC281" s="452"/>
      <c r="AD281" s="452"/>
      <c r="AE281" s="452"/>
      <c r="AF281" s="452"/>
      <c r="AG281" s="452"/>
      <c r="AH281" s="454"/>
      <c r="AI281" s="454"/>
      <c r="AJ281" s="454"/>
      <c r="AK281" s="454"/>
      <c r="AL281" s="454"/>
      <c r="AM281" s="454"/>
      <c r="AN281" s="454"/>
      <c r="AO281" s="454"/>
      <c r="AP281" s="454"/>
      <c r="AQ281" s="455"/>
      <c r="AR281" s="419"/>
    </row>
    <row r="282" spans="1:44" s="352" customFormat="1" ht="48" customHeight="1">
      <c r="A282" s="359"/>
      <c r="B282" s="360"/>
      <c r="C282" s="456"/>
      <c r="D282" s="362"/>
      <c r="E282" s="362"/>
      <c r="F282" s="362"/>
      <c r="G282" s="362"/>
      <c r="H282" s="362"/>
      <c r="I282" s="362"/>
      <c r="J282" s="362"/>
      <c r="K282" s="362"/>
      <c r="L282" s="362"/>
      <c r="M282" s="362"/>
      <c r="N282" s="362"/>
      <c r="O282" s="362"/>
      <c r="P282" s="362"/>
      <c r="Q282" s="362"/>
      <c r="R282" s="362"/>
      <c r="S282" s="362"/>
      <c r="T282" s="393"/>
      <c r="U282" s="343"/>
      <c r="V282" s="343"/>
      <c r="W282" s="343"/>
      <c r="X282" s="343"/>
      <c r="Y282" s="343"/>
      <c r="Z282" s="362"/>
      <c r="AA282" s="362"/>
      <c r="AB282" s="362"/>
      <c r="AC282" s="362"/>
      <c r="AD282" s="362"/>
      <c r="AE282" s="362"/>
      <c r="AF282" s="362"/>
      <c r="AG282" s="362"/>
      <c r="AR282" s="393"/>
    </row>
  </sheetData>
  <mergeCells count="104">
    <mergeCell ref="N3:O3"/>
    <mergeCell ref="W152:X152"/>
    <mergeCell ref="W223:X223"/>
    <mergeCell ref="W239:X239"/>
    <mergeCell ref="R3:S3"/>
    <mergeCell ref="T3:T4"/>
    <mergeCell ref="U3:U4"/>
    <mergeCell ref="T83:T84"/>
    <mergeCell ref="U83:U84"/>
    <mergeCell ref="R150:S150"/>
    <mergeCell ref="AL3:AM3"/>
    <mergeCell ref="W7:X7"/>
    <mergeCell ref="W86:X86"/>
    <mergeCell ref="W129:X129"/>
    <mergeCell ref="AF3:AG3"/>
    <mergeCell ref="AB3:AC3"/>
    <mergeCell ref="AD3:AE3"/>
    <mergeCell ref="Z3:AA3"/>
    <mergeCell ref="X3:X4"/>
    <mergeCell ref="X83:X84"/>
    <mergeCell ref="AR3:AR4"/>
    <mergeCell ref="AN3:AO3"/>
    <mergeCell ref="AP3:AQ3"/>
    <mergeCell ref="A239:B239"/>
    <mergeCell ref="A223:B223"/>
    <mergeCell ref="AJ3:AK3"/>
    <mergeCell ref="A152:B152"/>
    <mergeCell ref="A129:B129"/>
    <mergeCell ref="A86:B86"/>
    <mergeCell ref="P3:Q3"/>
    <mergeCell ref="A257:B257"/>
    <mergeCell ref="A269:B269"/>
    <mergeCell ref="W269:X269"/>
    <mergeCell ref="W257:X257"/>
    <mergeCell ref="L3:M3"/>
    <mergeCell ref="A7:B7"/>
    <mergeCell ref="J3:K3"/>
    <mergeCell ref="D3:E3"/>
    <mergeCell ref="F3:G3"/>
    <mergeCell ref="H3:I3"/>
    <mergeCell ref="B3:B4"/>
    <mergeCell ref="B1:K1"/>
    <mergeCell ref="B83:B84"/>
    <mergeCell ref="D83:E83"/>
    <mergeCell ref="F83:G83"/>
    <mergeCell ref="H83:I83"/>
    <mergeCell ref="J83:K83"/>
    <mergeCell ref="L83:M83"/>
    <mergeCell ref="N83:O83"/>
    <mergeCell ref="P83:Q83"/>
    <mergeCell ref="R83:S83"/>
    <mergeCell ref="Z83:AA83"/>
    <mergeCell ref="AB83:AC83"/>
    <mergeCell ref="AD83:AE83"/>
    <mergeCell ref="AF83:AG83"/>
    <mergeCell ref="AJ83:AK83"/>
    <mergeCell ref="AL83:AM83"/>
    <mergeCell ref="AN83:AO83"/>
    <mergeCell ref="AP83:AQ83"/>
    <mergeCell ref="AR83:AR84"/>
    <mergeCell ref="B81:K81"/>
    <mergeCell ref="B150:B151"/>
    <mergeCell ref="D150:E150"/>
    <mergeCell ref="F150:G150"/>
    <mergeCell ref="H150:I150"/>
    <mergeCell ref="J150:K150"/>
    <mergeCell ref="L150:M150"/>
    <mergeCell ref="N150:O150"/>
    <mergeCell ref="P150:Q150"/>
    <mergeCell ref="T150:T151"/>
    <mergeCell ref="U150:U151"/>
    <mergeCell ref="X150:X151"/>
    <mergeCell ref="Z150:AA150"/>
    <mergeCell ref="AB150:AC150"/>
    <mergeCell ref="AD150:AE150"/>
    <mergeCell ref="AF150:AG150"/>
    <mergeCell ref="AJ150:AK150"/>
    <mergeCell ref="AL150:AM150"/>
    <mergeCell ref="AN150:AO150"/>
    <mergeCell ref="AP150:AQ150"/>
    <mergeCell ref="AR150:AR151"/>
    <mergeCell ref="B148:K148"/>
    <mergeCell ref="B220:B221"/>
    <mergeCell ref="D220:E220"/>
    <mergeCell ref="F220:G220"/>
    <mergeCell ref="H220:I220"/>
    <mergeCell ref="J220:K220"/>
    <mergeCell ref="B218:K218"/>
    <mergeCell ref="L220:M220"/>
    <mergeCell ref="N220:O220"/>
    <mergeCell ref="P220:Q220"/>
    <mergeCell ref="R220:S220"/>
    <mergeCell ref="T220:T221"/>
    <mergeCell ref="U220:U221"/>
    <mergeCell ref="X220:X221"/>
    <mergeCell ref="Z220:AA220"/>
    <mergeCell ref="AB220:AC220"/>
    <mergeCell ref="AD220:AE220"/>
    <mergeCell ref="AF220:AG220"/>
    <mergeCell ref="AJ220:AK220"/>
    <mergeCell ref="AL220:AM220"/>
    <mergeCell ref="AN220:AO220"/>
    <mergeCell ref="AP220:AQ220"/>
    <mergeCell ref="AR220:AR221"/>
  </mergeCells>
  <printOptions/>
  <pageMargins left="0.7874015748031497" right="0.7874015748031497" top="0.3937007874015748" bottom="0.3937007874015748" header="0.5118110236220472" footer="0.2362204724409449"/>
  <pageSetup horizontalDpi="400" verticalDpi="400" orientation="portrait" pageOrder="overThenDown" paperSize="9" r:id="rId1"/>
  <rowBreaks count="3" manualBreakCount="3">
    <brk id="80" max="43" man="1"/>
    <brk id="147" max="43" man="1"/>
    <brk id="217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Y64"/>
  <sheetViews>
    <sheetView zoomScaleSheetLayoutView="50" workbookViewId="0" topLeftCell="H17">
      <selection activeCell="U46" sqref="U46"/>
    </sheetView>
  </sheetViews>
  <sheetFormatPr defaultColWidth="9.00390625" defaultRowHeight="12.75"/>
  <cols>
    <col min="1" max="1" width="3.875" style="132" customWidth="1"/>
    <col min="2" max="2" width="20.25390625" style="133" customWidth="1"/>
    <col min="3" max="3" width="1.12109375" style="133" customWidth="1"/>
    <col min="4" max="4" width="9.75390625" style="133" customWidth="1"/>
    <col min="5" max="5" width="7.125" style="133" customWidth="1"/>
    <col min="6" max="6" width="9.00390625" style="133" customWidth="1"/>
    <col min="7" max="7" width="7.75390625" style="133" customWidth="1"/>
    <col min="8" max="8" width="6.375" style="133" customWidth="1"/>
    <col min="9" max="9" width="9.375" style="133" customWidth="1"/>
    <col min="10" max="10" width="7.75390625" style="133" customWidth="1"/>
    <col min="11" max="11" width="6.375" style="133" customWidth="1"/>
    <col min="12" max="12" width="9.75390625" style="133" customWidth="1"/>
    <col min="13" max="13" width="7.75390625" style="133" customWidth="1"/>
    <col min="14" max="14" width="6.375" style="133" customWidth="1"/>
    <col min="15" max="15" width="9.25390625" style="133" customWidth="1"/>
    <col min="16" max="16" width="7.75390625" style="133" customWidth="1"/>
    <col min="17" max="17" width="6.375" style="133" customWidth="1"/>
    <col min="18" max="18" width="9.25390625" style="133" customWidth="1"/>
    <col min="19" max="19" width="7.75390625" style="133" customWidth="1"/>
    <col min="20" max="20" width="6.375" style="133" customWidth="1"/>
    <col min="21" max="22" width="7.75390625" style="133" customWidth="1"/>
    <col min="23" max="23" width="6.375" style="133" customWidth="1"/>
    <col min="24" max="24" width="1.75390625" style="139" customWidth="1"/>
    <col min="25" max="25" width="12.875" style="176" customWidth="1"/>
    <col min="26" max="16384" width="8.875" style="133" customWidth="1"/>
  </cols>
  <sheetData>
    <row r="1" spans="1:5" ht="20.25" customHeight="1">
      <c r="A1" s="150" t="s">
        <v>1479</v>
      </c>
      <c r="E1" s="1"/>
    </row>
    <row r="2" spans="1:24" ht="9.75" customHeight="1">
      <c r="A2" s="1"/>
      <c r="E2" s="1"/>
      <c r="X2" s="224"/>
    </row>
    <row r="3" spans="1:25" s="139" customFormat="1" ht="15.75" customHeight="1">
      <c r="A3" s="134"/>
      <c r="B3" s="617" t="s">
        <v>107</v>
      </c>
      <c r="C3" s="135"/>
      <c r="D3" s="157"/>
      <c r="E3" s="175"/>
      <c r="F3" s="182" t="s">
        <v>108</v>
      </c>
      <c r="G3" s="175"/>
      <c r="H3" s="175"/>
      <c r="I3" s="182"/>
      <c r="J3" s="175" t="s">
        <v>109</v>
      </c>
      <c r="K3" s="175"/>
      <c r="L3" s="136"/>
      <c r="M3" s="175"/>
      <c r="N3" s="175" t="s">
        <v>110</v>
      </c>
      <c r="O3" s="136"/>
      <c r="P3" s="175"/>
      <c r="Q3" s="175"/>
      <c r="R3" s="182" t="s">
        <v>111</v>
      </c>
      <c r="S3" s="175"/>
      <c r="T3" s="175"/>
      <c r="U3" s="175"/>
      <c r="V3" s="175"/>
      <c r="W3" s="175"/>
      <c r="X3" s="175"/>
      <c r="Y3" s="620" t="s">
        <v>107</v>
      </c>
    </row>
    <row r="4" spans="1:25" s="139" customFormat="1" ht="13.5" customHeight="1">
      <c r="A4" s="137"/>
      <c r="B4" s="618"/>
      <c r="D4" s="165"/>
      <c r="F4" s="165"/>
      <c r="I4" s="165"/>
      <c r="K4" s="168"/>
      <c r="L4" s="167"/>
      <c r="O4" s="165"/>
      <c r="R4" s="165"/>
      <c r="S4" s="167"/>
      <c r="T4" s="167"/>
      <c r="U4" s="166"/>
      <c r="V4" s="167"/>
      <c r="W4" s="167"/>
      <c r="X4" s="167"/>
      <c r="Y4" s="623"/>
    </row>
    <row r="5" spans="1:25" s="139" customFormat="1" ht="18" customHeight="1">
      <c r="A5" s="137"/>
      <c r="B5" s="618"/>
      <c r="D5" s="194" t="s">
        <v>147</v>
      </c>
      <c r="E5" s="171" t="s">
        <v>112</v>
      </c>
      <c r="F5" s="173" t="s">
        <v>113</v>
      </c>
      <c r="G5" s="171" t="s">
        <v>539</v>
      </c>
      <c r="H5" s="171" t="s">
        <v>186</v>
      </c>
      <c r="I5" s="198" t="s">
        <v>149</v>
      </c>
      <c r="J5" s="171" t="s">
        <v>114</v>
      </c>
      <c r="K5" s="171" t="s">
        <v>115</v>
      </c>
      <c r="L5" s="202" t="s">
        <v>1094</v>
      </c>
      <c r="M5" s="171" t="s">
        <v>539</v>
      </c>
      <c r="N5" s="171" t="s">
        <v>186</v>
      </c>
      <c r="O5" s="197" t="s">
        <v>148</v>
      </c>
      <c r="P5" s="171" t="s">
        <v>116</v>
      </c>
      <c r="Q5" s="171" t="s">
        <v>117</v>
      </c>
      <c r="R5" s="173" t="s">
        <v>118</v>
      </c>
      <c r="S5" s="171" t="s">
        <v>539</v>
      </c>
      <c r="T5" s="170" t="s">
        <v>186</v>
      </c>
      <c r="U5" s="173" t="s">
        <v>1095</v>
      </c>
      <c r="V5" s="171" t="s">
        <v>539</v>
      </c>
      <c r="W5" s="170" t="s">
        <v>186</v>
      </c>
      <c r="X5" s="342"/>
      <c r="Y5" s="623"/>
    </row>
    <row r="6" spans="1:25" s="139" customFormat="1" ht="15" customHeight="1">
      <c r="A6" s="140"/>
      <c r="B6" s="619"/>
      <c r="C6" s="141"/>
      <c r="D6" s="172"/>
      <c r="E6" s="172" t="s">
        <v>119</v>
      </c>
      <c r="F6" s="172"/>
      <c r="G6" s="172" t="s">
        <v>119</v>
      </c>
      <c r="H6" s="172" t="s">
        <v>119</v>
      </c>
      <c r="I6" s="172" t="s">
        <v>150</v>
      </c>
      <c r="J6" s="172" t="s">
        <v>119</v>
      </c>
      <c r="K6" s="172" t="s">
        <v>119</v>
      </c>
      <c r="L6" s="183"/>
      <c r="M6" s="172" t="s">
        <v>119</v>
      </c>
      <c r="N6" s="172" t="s">
        <v>119</v>
      </c>
      <c r="O6" s="172"/>
      <c r="P6" s="172" t="s">
        <v>119</v>
      </c>
      <c r="Q6" s="172" t="s">
        <v>119</v>
      </c>
      <c r="R6" s="172"/>
      <c r="S6" s="172" t="s">
        <v>119</v>
      </c>
      <c r="T6" s="169" t="s">
        <v>119</v>
      </c>
      <c r="U6" s="172"/>
      <c r="V6" s="172" t="s">
        <v>119</v>
      </c>
      <c r="W6" s="169" t="s">
        <v>119</v>
      </c>
      <c r="X6" s="310"/>
      <c r="Y6" s="624"/>
    </row>
    <row r="7" spans="1:25" s="139" customFormat="1" ht="9" customHeight="1">
      <c r="A7" s="137"/>
      <c r="B7" s="138"/>
      <c r="D7" s="156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4"/>
      <c r="U7" s="154"/>
      <c r="V7" s="158"/>
      <c r="W7" s="154"/>
      <c r="X7" s="154"/>
      <c r="Y7" s="177"/>
    </row>
    <row r="8" spans="1:25" s="292" customFormat="1" ht="12" customHeight="1">
      <c r="A8" s="148" t="s">
        <v>616</v>
      </c>
      <c r="B8" s="149" t="s">
        <v>187</v>
      </c>
      <c r="C8" s="150"/>
      <c r="D8" s="151">
        <f>D10+D12+D18</f>
        <v>15162</v>
      </c>
      <c r="E8" s="159">
        <v>100</v>
      </c>
      <c r="F8" s="155">
        <f>+F10+F12+F18</f>
        <v>2819</v>
      </c>
      <c r="G8" s="159">
        <v>100</v>
      </c>
      <c r="H8" s="159">
        <f>ROUND(F8/$D$8*100,1)</f>
        <v>18.6</v>
      </c>
      <c r="I8" s="155">
        <f>+I10+I12+I18</f>
        <v>4595</v>
      </c>
      <c r="J8" s="159">
        <v>100</v>
      </c>
      <c r="K8" s="159">
        <f>ROUND(I8/$D$8*100,1)</f>
        <v>30.3</v>
      </c>
      <c r="L8" s="155">
        <f>+L10+L12+L18</f>
        <v>2036</v>
      </c>
      <c r="M8" s="159">
        <v>100</v>
      </c>
      <c r="N8" s="159">
        <f>ROUND(L8/$D$8*100,1)</f>
        <v>13.4</v>
      </c>
      <c r="O8" s="155">
        <f>+O10+O12+O18</f>
        <v>3789</v>
      </c>
      <c r="P8" s="159">
        <v>100</v>
      </c>
      <c r="Q8" s="159">
        <f>ROUND(O8/$D$8*100,1)</f>
        <v>25</v>
      </c>
      <c r="R8" s="155">
        <f>+R10+R12+R18</f>
        <v>1351</v>
      </c>
      <c r="S8" s="159">
        <v>100</v>
      </c>
      <c r="T8" s="159">
        <f>ROUND(R8/$D$8*100,1)</f>
        <v>8.9</v>
      </c>
      <c r="U8" s="155">
        <f>+U10+U12+U18</f>
        <v>572</v>
      </c>
      <c r="V8" s="159">
        <v>100</v>
      </c>
      <c r="W8" s="159">
        <f>ROUND(U8/$D$8*100,1)</f>
        <v>3.8</v>
      </c>
      <c r="X8" s="159"/>
      <c r="Y8" s="178" t="s">
        <v>187</v>
      </c>
    </row>
    <row r="9" spans="1:25" s="139" customFormat="1" ht="9" customHeight="1">
      <c r="A9" s="132"/>
      <c r="B9" s="142"/>
      <c r="C9" s="1"/>
      <c r="D9" s="143"/>
      <c r="E9" s="161"/>
      <c r="F9" s="162"/>
      <c r="G9" s="161"/>
      <c r="H9" s="161"/>
      <c r="I9" s="162"/>
      <c r="J9" s="161"/>
      <c r="K9" s="161"/>
      <c r="L9" s="162"/>
      <c r="M9" s="161"/>
      <c r="N9" s="161"/>
      <c r="O9" s="162"/>
      <c r="P9" s="161"/>
      <c r="Q9" s="161"/>
      <c r="R9" s="162"/>
      <c r="S9" s="161"/>
      <c r="T9" s="161"/>
      <c r="U9" s="161"/>
      <c r="V9" s="161"/>
      <c r="W9" s="161"/>
      <c r="X9" s="161"/>
      <c r="Y9" s="177"/>
    </row>
    <row r="10" spans="1:25" s="292" customFormat="1" ht="12" customHeight="1">
      <c r="A10" s="187" t="s">
        <v>139</v>
      </c>
      <c r="B10" s="181" t="s">
        <v>140</v>
      </c>
      <c r="C10" s="188"/>
      <c r="D10" s="189">
        <f>+F10+I10+L10+O10+R10+U10</f>
        <v>22</v>
      </c>
      <c r="E10" s="190">
        <f>ROUND(D10/$D$8*100,1)</f>
        <v>0.1</v>
      </c>
      <c r="F10" s="191">
        <v>2</v>
      </c>
      <c r="G10" s="190">
        <f>ROUND(F10/$F$8*100,1)</f>
        <v>0.1</v>
      </c>
      <c r="H10" s="190">
        <f>ROUND(F10/D10*100,1)</f>
        <v>9.1</v>
      </c>
      <c r="I10" s="191">
        <v>3</v>
      </c>
      <c r="J10" s="190">
        <f>ROUND(I10/$I$8*100,1)</f>
        <v>0.1</v>
      </c>
      <c r="K10" s="190">
        <f>ROUND(I10/D10*100,1)</f>
        <v>13.6</v>
      </c>
      <c r="L10" s="191">
        <v>9</v>
      </c>
      <c r="M10" s="190">
        <f>ROUND(L10/$L$8*100,1)</f>
        <v>0.4</v>
      </c>
      <c r="N10" s="190">
        <f>ROUND(L10/D10*100,1)</f>
        <v>40.9</v>
      </c>
      <c r="O10" s="191">
        <v>5</v>
      </c>
      <c r="P10" s="190">
        <f>ROUND(O10/$O$8*100,1)</f>
        <v>0.1</v>
      </c>
      <c r="Q10" s="190">
        <f>ROUND(O10/D10*100,1)</f>
        <v>22.7</v>
      </c>
      <c r="R10" s="191">
        <v>1</v>
      </c>
      <c r="S10" s="190">
        <f>ROUND(R10/$R$8*100,1)</f>
        <v>0.1</v>
      </c>
      <c r="T10" s="190">
        <f>ROUND(R10/D10*100,1)</f>
        <v>4.5</v>
      </c>
      <c r="U10" s="191">
        <v>2</v>
      </c>
      <c r="V10" s="190">
        <f>ROUND(U10/$U$8*100,1)</f>
        <v>0.3</v>
      </c>
      <c r="W10" s="159">
        <f>ROUND(U10/D10*100,1)</f>
        <v>9.1</v>
      </c>
      <c r="X10" s="190"/>
      <c r="Y10" s="178" t="s">
        <v>140</v>
      </c>
    </row>
    <row r="11" spans="1:25" s="139" customFormat="1" ht="9" customHeight="1">
      <c r="A11" s="132"/>
      <c r="B11" s="142"/>
      <c r="C11" s="1"/>
      <c r="D11" s="143"/>
      <c r="E11" s="161"/>
      <c r="F11" s="162"/>
      <c r="G11" s="161"/>
      <c r="H11" s="190"/>
      <c r="I11" s="162"/>
      <c r="J11" s="161"/>
      <c r="K11" s="190"/>
      <c r="L11" s="162"/>
      <c r="M11" s="161"/>
      <c r="N11" s="190"/>
      <c r="O11" s="162"/>
      <c r="P11" s="161"/>
      <c r="Q11" s="190"/>
      <c r="R11" s="162"/>
      <c r="S11" s="161"/>
      <c r="T11" s="190"/>
      <c r="U11" s="190"/>
      <c r="V11" s="161"/>
      <c r="W11" s="190"/>
      <c r="X11" s="161"/>
      <c r="Y11" s="177"/>
    </row>
    <row r="12" spans="1:25" s="292" customFormat="1" ht="12" customHeight="1">
      <c r="A12" s="187" t="s">
        <v>141</v>
      </c>
      <c r="B12" s="181" t="s">
        <v>142</v>
      </c>
      <c r="C12" s="188"/>
      <c r="D12" s="189">
        <f>SUM(D14:D16)</f>
        <v>1892</v>
      </c>
      <c r="E12" s="190">
        <f>ROUND(D12/$D$8*100,1)</f>
        <v>12.5</v>
      </c>
      <c r="F12" s="191">
        <f>SUM(F14:F16)</f>
        <v>233</v>
      </c>
      <c r="G12" s="190">
        <f>ROUND(F12/$F$8*100,1)</f>
        <v>8.3</v>
      </c>
      <c r="H12" s="190">
        <f aca="true" t="shared" si="0" ref="H12:H31">ROUND(F12/D12*100,1)</f>
        <v>12.3</v>
      </c>
      <c r="I12" s="191">
        <f>SUM(I14:I16)</f>
        <v>344</v>
      </c>
      <c r="J12" s="190">
        <f>ROUND(I12/$I$8*100,1)</f>
        <v>7.5</v>
      </c>
      <c r="K12" s="190">
        <f aca="true" t="shared" si="1" ref="K12:K31">ROUND(I12/D12*100,1)</f>
        <v>18.2</v>
      </c>
      <c r="L12" s="191">
        <f>SUM(L14:L16)</f>
        <v>280</v>
      </c>
      <c r="M12" s="190">
        <f>ROUND(L12/$L$8*100,1)</f>
        <v>13.8</v>
      </c>
      <c r="N12" s="190">
        <f aca="true" t="shared" si="2" ref="N12:N31">ROUND(L12/D12*100,1)</f>
        <v>14.8</v>
      </c>
      <c r="O12" s="191">
        <f>SUM(O14:O16)</f>
        <v>628</v>
      </c>
      <c r="P12" s="190">
        <f>ROUND(O12/$O$8*100,1)</f>
        <v>16.6</v>
      </c>
      <c r="Q12" s="190">
        <f aca="true" t="shared" si="3" ref="Q12:Q31">ROUND(O12/D12*100,1)</f>
        <v>33.2</v>
      </c>
      <c r="R12" s="191">
        <f>SUM(R14:R16)</f>
        <v>278</v>
      </c>
      <c r="S12" s="190">
        <f>ROUND(R12/$R$8*100,1)</f>
        <v>20.6</v>
      </c>
      <c r="T12" s="190">
        <f aca="true" t="shared" si="4" ref="T12:T31">ROUND(R12/D12*100,1)</f>
        <v>14.7</v>
      </c>
      <c r="U12" s="191">
        <f>SUM(U14:U16)</f>
        <v>129</v>
      </c>
      <c r="V12" s="190">
        <f>ROUND(U12/$U$8*100,1)</f>
        <v>22.6</v>
      </c>
      <c r="W12" s="159">
        <f>ROUND(U12/D12*100,1)</f>
        <v>6.8</v>
      </c>
      <c r="X12" s="190"/>
      <c r="Y12" s="178" t="s">
        <v>142</v>
      </c>
    </row>
    <row r="13" spans="1:25" s="139" customFormat="1" ht="9" customHeight="1">
      <c r="A13" s="132"/>
      <c r="B13" s="142"/>
      <c r="C13" s="1"/>
      <c r="D13" s="143"/>
      <c r="E13" s="161"/>
      <c r="F13" s="162"/>
      <c r="G13" s="161"/>
      <c r="H13" s="190"/>
      <c r="I13" s="162"/>
      <c r="J13" s="161"/>
      <c r="K13" s="190"/>
      <c r="L13" s="162"/>
      <c r="M13" s="161"/>
      <c r="N13" s="190"/>
      <c r="O13" s="162"/>
      <c r="P13" s="161"/>
      <c r="Q13" s="190"/>
      <c r="R13" s="162"/>
      <c r="S13" s="161"/>
      <c r="T13" s="190"/>
      <c r="U13" s="190"/>
      <c r="V13" s="161"/>
      <c r="W13" s="190"/>
      <c r="X13" s="161"/>
      <c r="Y13" s="177"/>
    </row>
    <row r="14" spans="1:25" s="139" customFormat="1" ht="12" customHeight="1">
      <c r="A14" s="132" t="s">
        <v>526</v>
      </c>
      <c r="B14" s="142" t="s">
        <v>527</v>
      </c>
      <c r="C14" s="1"/>
      <c r="D14" s="143">
        <f>+F14+I14+L14+O14+R14+U14</f>
        <v>8</v>
      </c>
      <c r="E14" s="161">
        <f>ROUND(D14/$D$8*100,1)</f>
        <v>0.1</v>
      </c>
      <c r="F14" s="162">
        <v>0</v>
      </c>
      <c r="G14" s="162">
        <f>ROUND(F14/$D$39*100,1)</f>
        <v>0</v>
      </c>
      <c r="H14" s="162">
        <f t="shared" si="0"/>
        <v>0</v>
      </c>
      <c r="I14" s="162">
        <v>2</v>
      </c>
      <c r="J14" s="161">
        <f>ROUND(I14/$I$8*100,1)</f>
        <v>0</v>
      </c>
      <c r="K14" s="161">
        <f t="shared" si="1"/>
        <v>25</v>
      </c>
      <c r="L14" s="162">
        <v>2</v>
      </c>
      <c r="M14" s="161">
        <f>ROUND(L14/$L$8*100,1)</f>
        <v>0.1</v>
      </c>
      <c r="N14" s="161">
        <f t="shared" si="2"/>
        <v>25</v>
      </c>
      <c r="O14" s="162">
        <v>1</v>
      </c>
      <c r="P14" s="161">
        <f>ROUND(O14/$O$8*100,1)</f>
        <v>0</v>
      </c>
      <c r="Q14" s="161">
        <f t="shared" si="3"/>
        <v>12.5</v>
      </c>
      <c r="R14" s="162">
        <v>0</v>
      </c>
      <c r="S14" s="162">
        <f>ROUND(R14/$R$8*100,1)</f>
        <v>0</v>
      </c>
      <c r="T14" s="162">
        <f>ROUND(R14/D14*100,1)</f>
        <v>0</v>
      </c>
      <c r="U14" s="162">
        <v>3</v>
      </c>
      <c r="V14" s="161">
        <f>ROUND(U14/$U$8*100,1)</f>
        <v>0.5</v>
      </c>
      <c r="W14" s="161">
        <f>ROUND(U14/D14*100,1)</f>
        <v>37.5</v>
      </c>
      <c r="X14" s="161"/>
      <c r="Y14" s="177" t="s">
        <v>527</v>
      </c>
    </row>
    <row r="15" spans="1:25" s="139" customFormat="1" ht="12" customHeight="1">
      <c r="A15" s="132" t="s">
        <v>528</v>
      </c>
      <c r="B15" s="142" t="s">
        <v>120</v>
      </c>
      <c r="C15" s="1"/>
      <c r="D15" s="143">
        <f>+F15+I15+L15+O15+R15+U15</f>
        <v>1276</v>
      </c>
      <c r="E15" s="161">
        <f>ROUND(D15/$D$8*100,1)</f>
        <v>8.4</v>
      </c>
      <c r="F15" s="162">
        <v>103</v>
      </c>
      <c r="G15" s="161">
        <f aca="true" t="shared" si="5" ref="G15:G31">ROUND(F15/$F$8*100,1)</f>
        <v>3.7</v>
      </c>
      <c r="H15" s="161">
        <f t="shared" si="0"/>
        <v>8.1</v>
      </c>
      <c r="I15" s="162">
        <v>201</v>
      </c>
      <c r="J15" s="161">
        <f aca="true" t="shared" si="6" ref="J15:J31">ROUND(I15/$I$8*100,1)</f>
        <v>4.4</v>
      </c>
      <c r="K15" s="161">
        <f t="shared" si="1"/>
        <v>15.8</v>
      </c>
      <c r="L15" s="162">
        <v>219</v>
      </c>
      <c r="M15" s="161">
        <f>ROUND(L15/$L$8*100,1)</f>
        <v>10.8</v>
      </c>
      <c r="N15" s="161">
        <f t="shared" si="2"/>
        <v>17.2</v>
      </c>
      <c r="O15" s="162">
        <v>517</v>
      </c>
      <c r="P15" s="161">
        <f>ROUND(O15/$O$8*100,1)</f>
        <v>13.6</v>
      </c>
      <c r="Q15" s="161">
        <f t="shared" si="3"/>
        <v>40.5</v>
      </c>
      <c r="R15" s="162">
        <v>154</v>
      </c>
      <c r="S15" s="161">
        <f>ROUND(R15/$R$8*100,1)</f>
        <v>11.4</v>
      </c>
      <c r="T15" s="161">
        <f t="shared" si="4"/>
        <v>12.1</v>
      </c>
      <c r="U15" s="174">
        <v>82</v>
      </c>
      <c r="V15" s="161">
        <f>ROUND(U15/$U$8*100,1)</f>
        <v>14.3</v>
      </c>
      <c r="W15" s="161">
        <f>ROUND(U15/D15*100,1)</f>
        <v>6.4</v>
      </c>
      <c r="X15" s="161"/>
      <c r="Y15" s="177" t="s">
        <v>120</v>
      </c>
    </row>
    <row r="16" spans="1:25" s="139" customFormat="1" ht="12" customHeight="1">
      <c r="A16" s="132" t="s">
        <v>529</v>
      </c>
      <c r="B16" s="142" t="s">
        <v>121</v>
      </c>
      <c r="C16" s="1"/>
      <c r="D16" s="143">
        <f>+F16+I16+L16+O16+R16+U16</f>
        <v>608</v>
      </c>
      <c r="E16" s="161">
        <f>ROUND(D16/$D$8*100,1)</f>
        <v>4</v>
      </c>
      <c r="F16" s="162">
        <v>130</v>
      </c>
      <c r="G16" s="161">
        <f t="shared" si="5"/>
        <v>4.6</v>
      </c>
      <c r="H16" s="161">
        <f t="shared" si="0"/>
        <v>21.4</v>
      </c>
      <c r="I16" s="162">
        <v>141</v>
      </c>
      <c r="J16" s="161">
        <f t="shared" si="6"/>
        <v>3.1</v>
      </c>
      <c r="K16" s="161">
        <f t="shared" si="1"/>
        <v>23.2</v>
      </c>
      <c r="L16" s="162">
        <v>59</v>
      </c>
      <c r="M16" s="161">
        <f>ROUND(L16/$L$8*100,1)</f>
        <v>2.9</v>
      </c>
      <c r="N16" s="161">
        <f t="shared" si="2"/>
        <v>9.7</v>
      </c>
      <c r="O16" s="162">
        <v>110</v>
      </c>
      <c r="P16" s="161">
        <f>ROUND(O16/$O$8*100,1)</f>
        <v>2.9</v>
      </c>
      <c r="Q16" s="161">
        <f t="shared" si="3"/>
        <v>18.1</v>
      </c>
      <c r="R16" s="162">
        <v>124</v>
      </c>
      <c r="S16" s="161">
        <f>ROUND(R16/$R$8*100,1)</f>
        <v>9.2</v>
      </c>
      <c r="T16" s="161">
        <f>ROUND(R16/D16*100,1)</f>
        <v>20.4</v>
      </c>
      <c r="U16" s="174">
        <v>44</v>
      </c>
      <c r="V16" s="161">
        <f>ROUND(U16/$U$8*100,1)</f>
        <v>7.7</v>
      </c>
      <c r="W16" s="161">
        <f>ROUND(U16/D16*100,1)</f>
        <v>7.2</v>
      </c>
      <c r="X16" s="161"/>
      <c r="Y16" s="177" t="s">
        <v>121</v>
      </c>
    </row>
    <row r="17" spans="1:25" s="139" customFormat="1" ht="9" customHeight="1">
      <c r="A17" s="132"/>
      <c r="B17" s="142"/>
      <c r="C17" s="1"/>
      <c r="D17" s="143"/>
      <c r="E17" s="161"/>
      <c r="F17" s="162"/>
      <c r="G17" s="161"/>
      <c r="H17" s="190"/>
      <c r="I17" s="162"/>
      <c r="J17" s="161"/>
      <c r="K17" s="190"/>
      <c r="L17" s="162"/>
      <c r="M17" s="161"/>
      <c r="N17" s="190"/>
      <c r="O17" s="162"/>
      <c r="P17" s="161"/>
      <c r="Q17" s="190"/>
      <c r="R17" s="162"/>
      <c r="S17" s="161"/>
      <c r="T17" s="190"/>
      <c r="U17" s="226"/>
      <c r="V17" s="161"/>
      <c r="W17" s="190"/>
      <c r="X17" s="161"/>
      <c r="Y17" s="177"/>
    </row>
    <row r="18" spans="1:25" s="292" customFormat="1" ht="12" customHeight="1">
      <c r="A18" s="187" t="s">
        <v>617</v>
      </c>
      <c r="B18" s="181" t="s">
        <v>143</v>
      </c>
      <c r="C18" s="188"/>
      <c r="D18" s="189">
        <f>SUM(D20:D31)</f>
        <v>13248</v>
      </c>
      <c r="E18" s="190">
        <f>ROUND(D18/$D$8*100,1)</f>
        <v>87.4</v>
      </c>
      <c r="F18" s="191">
        <f>SUM(F20:F31)</f>
        <v>2584</v>
      </c>
      <c r="G18" s="190">
        <f t="shared" si="5"/>
        <v>91.7</v>
      </c>
      <c r="H18" s="190">
        <f t="shared" si="0"/>
        <v>19.5</v>
      </c>
      <c r="I18" s="191">
        <f>SUM(I20:I31)</f>
        <v>4248</v>
      </c>
      <c r="J18" s="190">
        <f t="shared" si="6"/>
        <v>92.4</v>
      </c>
      <c r="K18" s="190">
        <f t="shared" si="1"/>
        <v>32.1</v>
      </c>
      <c r="L18" s="191">
        <f>SUM(L20:L31)</f>
        <v>1747</v>
      </c>
      <c r="M18" s="190">
        <f>ROUND(L18/$L$8*100,1)</f>
        <v>85.8</v>
      </c>
      <c r="N18" s="190">
        <f t="shared" si="2"/>
        <v>13.2</v>
      </c>
      <c r="O18" s="191">
        <f>SUM(O20:O31)</f>
        <v>3156</v>
      </c>
      <c r="P18" s="190">
        <f>ROUND(O18/$O$8*100,1)</f>
        <v>83.3</v>
      </c>
      <c r="Q18" s="190">
        <f t="shared" si="3"/>
        <v>23.8</v>
      </c>
      <c r="R18" s="191">
        <f>SUM(R20:R31)</f>
        <v>1072</v>
      </c>
      <c r="S18" s="190">
        <f>ROUND(R18/$R$8*100,1)</f>
        <v>79.3</v>
      </c>
      <c r="T18" s="190">
        <f t="shared" si="4"/>
        <v>8.1</v>
      </c>
      <c r="U18" s="191">
        <f>SUM(U20:U31)</f>
        <v>441</v>
      </c>
      <c r="V18" s="190">
        <f>ROUND(U18/$U$8*100,1)</f>
        <v>77.1</v>
      </c>
      <c r="W18" s="159">
        <f>ROUND(U18/D18*100,1)</f>
        <v>3.3</v>
      </c>
      <c r="X18" s="190"/>
      <c r="Y18" s="178" t="s">
        <v>143</v>
      </c>
    </row>
    <row r="19" spans="1:25" s="139" customFormat="1" ht="9.75" customHeight="1">
      <c r="A19" s="132"/>
      <c r="B19" s="142"/>
      <c r="C19" s="1"/>
      <c r="D19" s="143"/>
      <c r="E19" s="161"/>
      <c r="F19" s="162"/>
      <c r="G19" s="161"/>
      <c r="H19" s="190"/>
      <c r="I19" s="162"/>
      <c r="J19" s="161"/>
      <c r="K19" s="190"/>
      <c r="L19" s="162"/>
      <c r="M19" s="161"/>
      <c r="N19" s="190"/>
      <c r="O19" s="162"/>
      <c r="P19" s="161"/>
      <c r="Q19" s="190"/>
      <c r="R19" s="162"/>
      <c r="S19" s="161"/>
      <c r="T19" s="190"/>
      <c r="U19" s="226"/>
      <c r="V19" s="161"/>
      <c r="W19" s="190"/>
      <c r="X19" s="161"/>
      <c r="Y19" s="177"/>
    </row>
    <row r="20" spans="1:25" s="139" customFormat="1" ht="12" customHeight="1">
      <c r="A20" s="132" t="s">
        <v>530</v>
      </c>
      <c r="B20" s="279" t="s">
        <v>421</v>
      </c>
      <c r="C20" s="146"/>
      <c r="D20" s="143">
        <f>+F20+I20+L20+O20+R20+U20</f>
        <v>19</v>
      </c>
      <c r="E20" s="161">
        <f aca="true" t="shared" si="7" ref="E20:E31">ROUND(D20/$D$8*100,1)</f>
        <v>0.1</v>
      </c>
      <c r="F20" s="162">
        <v>4</v>
      </c>
      <c r="G20" s="161">
        <f t="shared" si="5"/>
        <v>0.1</v>
      </c>
      <c r="H20" s="161">
        <f t="shared" si="0"/>
        <v>21.1</v>
      </c>
      <c r="I20" s="162">
        <v>5</v>
      </c>
      <c r="J20" s="161">
        <f t="shared" si="6"/>
        <v>0.1</v>
      </c>
      <c r="K20" s="161">
        <f t="shared" si="1"/>
        <v>26.3</v>
      </c>
      <c r="L20" s="162">
        <v>1</v>
      </c>
      <c r="M20" s="161">
        <f aca="true" t="shared" si="8" ref="M20:M31">ROUND(L20/$L$8*100,1)</f>
        <v>0</v>
      </c>
      <c r="N20" s="161">
        <f t="shared" si="2"/>
        <v>5.3</v>
      </c>
      <c r="O20" s="162">
        <v>3</v>
      </c>
      <c r="P20" s="161">
        <f aca="true" t="shared" si="9" ref="P20:P31">ROUND(O20/$O$8*100,1)</f>
        <v>0.1</v>
      </c>
      <c r="Q20" s="161">
        <f t="shared" si="3"/>
        <v>15.8</v>
      </c>
      <c r="R20" s="162">
        <v>2</v>
      </c>
      <c r="S20" s="161">
        <f aca="true" t="shared" si="10" ref="S20:S31">ROUND(R20/$R$8*100,1)</f>
        <v>0.1</v>
      </c>
      <c r="T20" s="161">
        <f t="shared" si="4"/>
        <v>10.5</v>
      </c>
      <c r="U20" s="174">
        <v>4</v>
      </c>
      <c r="V20" s="161">
        <f>ROUND(U20/$U$8*100,1)</f>
        <v>0.7</v>
      </c>
      <c r="W20" s="161">
        <f aca="true" t="shared" si="11" ref="W20:W31">ROUND(U20/D20*100,1)</f>
        <v>21.1</v>
      </c>
      <c r="X20" s="161"/>
      <c r="Y20" s="180" t="s">
        <v>1487</v>
      </c>
    </row>
    <row r="21" spans="1:25" s="139" customFormat="1" ht="12" customHeight="1">
      <c r="A21" s="132" t="s">
        <v>531</v>
      </c>
      <c r="B21" s="142" t="s">
        <v>630</v>
      </c>
      <c r="C21" s="1"/>
      <c r="D21" s="143">
        <f aca="true" t="shared" si="12" ref="D21:D31">+F21+I21+L21+O21+R21+U21</f>
        <v>116</v>
      </c>
      <c r="E21" s="161">
        <f t="shared" si="7"/>
        <v>0.8</v>
      </c>
      <c r="F21" s="162">
        <v>29</v>
      </c>
      <c r="G21" s="161">
        <f t="shared" si="5"/>
        <v>1</v>
      </c>
      <c r="H21" s="161">
        <f t="shared" si="0"/>
        <v>25</v>
      </c>
      <c r="I21" s="162">
        <v>49</v>
      </c>
      <c r="J21" s="161">
        <f t="shared" si="6"/>
        <v>1.1</v>
      </c>
      <c r="K21" s="161">
        <f t="shared" si="1"/>
        <v>42.2</v>
      </c>
      <c r="L21" s="162">
        <v>9</v>
      </c>
      <c r="M21" s="161">
        <f t="shared" si="8"/>
        <v>0.4</v>
      </c>
      <c r="N21" s="161">
        <f t="shared" si="2"/>
        <v>7.8</v>
      </c>
      <c r="O21" s="162">
        <v>18</v>
      </c>
      <c r="P21" s="161">
        <f t="shared" si="9"/>
        <v>0.5</v>
      </c>
      <c r="Q21" s="161">
        <f t="shared" si="3"/>
        <v>15.5</v>
      </c>
      <c r="R21" s="162">
        <v>11</v>
      </c>
      <c r="S21" s="161">
        <f t="shared" si="10"/>
        <v>0.8</v>
      </c>
      <c r="T21" s="161">
        <f t="shared" si="4"/>
        <v>9.5</v>
      </c>
      <c r="U21" s="174">
        <v>0</v>
      </c>
      <c r="V21" s="174">
        <v>0</v>
      </c>
      <c r="W21" s="174">
        <v>0</v>
      </c>
      <c r="X21" s="161"/>
      <c r="Y21" s="177" t="s">
        <v>646</v>
      </c>
    </row>
    <row r="22" spans="1:25" s="139" customFormat="1" ht="12" customHeight="1">
      <c r="A22" s="132" t="s">
        <v>532</v>
      </c>
      <c r="B22" s="142" t="s">
        <v>631</v>
      </c>
      <c r="C22" s="1"/>
      <c r="D22" s="143">
        <f t="shared" si="12"/>
        <v>304</v>
      </c>
      <c r="E22" s="161">
        <f t="shared" si="7"/>
        <v>2</v>
      </c>
      <c r="F22" s="162">
        <v>43</v>
      </c>
      <c r="G22" s="161">
        <f t="shared" si="5"/>
        <v>1.5</v>
      </c>
      <c r="H22" s="161">
        <f t="shared" si="0"/>
        <v>14.1</v>
      </c>
      <c r="I22" s="162">
        <v>48</v>
      </c>
      <c r="J22" s="161">
        <f>ROUND(I22/$I$8*100,1)</f>
        <v>1</v>
      </c>
      <c r="K22" s="161">
        <f t="shared" si="1"/>
        <v>15.8</v>
      </c>
      <c r="L22" s="162">
        <v>58</v>
      </c>
      <c r="M22" s="161">
        <f t="shared" si="8"/>
        <v>2.8</v>
      </c>
      <c r="N22" s="161">
        <f t="shared" si="2"/>
        <v>19.1</v>
      </c>
      <c r="O22" s="162">
        <v>58</v>
      </c>
      <c r="P22" s="161">
        <f t="shared" si="9"/>
        <v>1.5</v>
      </c>
      <c r="Q22" s="161">
        <f t="shared" si="3"/>
        <v>19.1</v>
      </c>
      <c r="R22" s="162">
        <v>86</v>
      </c>
      <c r="S22" s="161">
        <f t="shared" si="10"/>
        <v>6.4</v>
      </c>
      <c r="T22" s="161">
        <f t="shared" si="4"/>
        <v>28.3</v>
      </c>
      <c r="U22" s="174">
        <v>11</v>
      </c>
      <c r="V22" s="161">
        <f aca="true" t="shared" si="13" ref="V22:V31">ROUND(U22/$U$8*100,1)</f>
        <v>1.9</v>
      </c>
      <c r="W22" s="161">
        <f t="shared" si="11"/>
        <v>3.6</v>
      </c>
      <c r="X22" s="161"/>
      <c r="Y22" s="177" t="s">
        <v>647</v>
      </c>
    </row>
    <row r="23" spans="1:25" s="139" customFormat="1" ht="12" customHeight="1">
      <c r="A23" s="132" t="s">
        <v>566</v>
      </c>
      <c r="B23" s="142" t="s">
        <v>632</v>
      </c>
      <c r="C23" s="1"/>
      <c r="D23" s="143">
        <f t="shared" si="12"/>
        <v>4247</v>
      </c>
      <c r="E23" s="161">
        <f t="shared" si="7"/>
        <v>28</v>
      </c>
      <c r="F23" s="162">
        <v>977</v>
      </c>
      <c r="G23" s="161">
        <f t="shared" si="5"/>
        <v>34.7</v>
      </c>
      <c r="H23" s="161">
        <f t="shared" si="0"/>
        <v>23</v>
      </c>
      <c r="I23" s="162">
        <v>1167</v>
      </c>
      <c r="J23" s="161">
        <f t="shared" si="6"/>
        <v>25.4</v>
      </c>
      <c r="K23" s="161">
        <f t="shared" si="1"/>
        <v>27.5</v>
      </c>
      <c r="L23" s="162">
        <v>477</v>
      </c>
      <c r="M23" s="161">
        <f t="shared" si="8"/>
        <v>23.4</v>
      </c>
      <c r="N23" s="161">
        <f t="shared" si="2"/>
        <v>11.2</v>
      </c>
      <c r="O23" s="162">
        <v>1011</v>
      </c>
      <c r="P23" s="161">
        <f t="shared" si="9"/>
        <v>26.7</v>
      </c>
      <c r="Q23" s="161">
        <f t="shared" si="3"/>
        <v>23.8</v>
      </c>
      <c r="R23" s="162">
        <v>443</v>
      </c>
      <c r="S23" s="161">
        <f t="shared" si="10"/>
        <v>32.8</v>
      </c>
      <c r="T23" s="161">
        <f t="shared" si="4"/>
        <v>10.4</v>
      </c>
      <c r="U23" s="174">
        <v>172</v>
      </c>
      <c r="V23" s="161">
        <f t="shared" si="13"/>
        <v>30.1</v>
      </c>
      <c r="W23" s="161">
        <f t="shared" si="11"/>
        <v>4</v>
      </c>
      <c r="X23" s="161"/>
      <c r="Y23" s="177" t="s">
        <v>536</v>
      </c>
    </row>
    <row r="24" spans="1:25" s="139" customFormat="1" ht="12" customHeight="1">
      <c r="A24" s="132" t="s">
        <v>633</v>
      </c>
      <c r="B24" s="142" t="s">
        <v>533</v>
      </c>
      <c r="C24" s="1"/>
      <c r="D24" s="143">
        <f t="shared" si="12"/>
        <v>324</v>
      </c>
      <c r="E24" s="161">
        <f t="shared" si="7"/>
        <v>2.1</v>
      </c>
      <c r="F24" s="162">
        <v>68</v>
      </c>
      <c r="G24" s="161">
        <f t="shared" si="5"/>
        <v>2.4</v>
      </c>
      <c r="H24" s="161">
        <f t="shared" si="0"/>
        <v>21</v>
      </c>
      <c r="I24" s="162">
        <v>117</v>
      </c>
      <c r="J24" s="161">
        <f t="shared" si="6"/>
        <v>2.5</v>
      </c>
      <c r="K24" s="161">
        <f t="shared" si="1"/>
        <v>36.1</v>
      </c>
      <c r="L24" s="162">
        <v>36</v>
      </c>
      <c r="M24" s="161">
        <f t="shared" si="8"/>
        <v>1.8</v>
      </c>
      <c r="N24" s="161">
        <f t="shared" si="2"/>
        <v>11.1</v>
      </c>
      <c r="O24" s="162">
        <v>88</v>
      </c>
      <c r="P24" s="161">
        <f t="shared" si="9"/>
        <v>2.3</v>
      </c>
      <c r="Q24" s="161">
        <f t="shared" si="3"/>
        <v>27.2</v>
      </c>
      <c r="R24" s="162">
        <v>11</v>
      </c>
      <c r="S24" s="161">
        <f t="shared" si="10"/>
        <v>0.8</v>
      </c>
      <c r="T24" s="161">
        <f t="shared" si="4"/>
        <v>3.4</v>
      </c>
      <c r="U24" s="174">
        <v>4</v>
      </c>
      <c r="V24" s="161">
        <f t="shared" si="13"/>
        <v>0.7</v>
      </c>
      <c r="W24" s="161">
        <f t="shared" si="11"/>
        <v>1.2</v>
      </c>
      <c r="X24" s="161"/>
      <c r="Y24" s="177" t="s">
        <v>537</v>
      </c>
    </row>
    <row r="25" spans="1:25" s="139" customFormat="1" ht="12" customHeight="1">
      <c r="A25" s="132" t="s">
        <v>635</v>
      </c>
      <c r="B25" s="142" t="s">
        <v>538</v>
      </c>
      <c r="C25" s="1"/>
      <c r="D25" s="143">
        <f t="shared" si="12"/>
        <v>873</v>
      </c>
      <c r="E25" s="161">
        <f t="shared" si="7"/>
        <v>5.8</v>
      </c>
      <c r="F25" s="162">
        <v>110</v>
      </c>
      <c r="G25" s="161">
        <f t="shared" si="5"/>
        <v>3.9</v>
      </c>
      <c r="H25" s="161">
        <f t="shared" si="0"/>
        <v>12.6</v>
      </c>
      <c r="I25" s="162">
        <v>280</v>
      </c>
      <c r="J25" s="161">
        <f t="shared" si="6"/>
        <v>6.1</v>
      </c>
      <c r="K25" s="161">
        <f t="shared" si="1"/>
        <v>32.1</v>
      </c>
      <c r="L25" s="162">
        <v>143</v>
      </c>
      <c r="M25" s="161">
        <f t="shared" si="8"/>
        <v>7</v>
      </c>
      <c r="N25" s="161">
        <f t="shared" si="2"/>
        <v>16.4</v>
      </c>
      <c r="O25" s="162">
        <v>284</v>
      </c>
      <c r="P25" s="161">
        <f t="shared" si="9"/>
        <v>7.5</v>
      </c>
      <c r="Q25" s="161">
        <f t="shared" si="3"/>
        <v>32.5</v>
      </c>
      <c r="R25" s="162">
        <v>53</v>
      </c>
      <c r="S25" s="161">
        <f t="shared" si="10"/>
        <v>3.9</v>
      </c>
      <c r="T25" s="161">
        <f t="shared" si="4"/>
        <v>6.1</v>
      </c>
      <c r="U25" s="174">
        <v>3</v>
      </c>
      <c r="V25" s="161">
        <f t="shared" si="13"/>
        <v>0.5</v>
      </c>
      <c r="W25" s="161">
        <f t="shared" si="11"/>
        <v>0.3</v>
      </c>
      <c r="X25" s="161"/>
      <c r="Y25" s="177" t="s">
        <v>1111</v>
      </c>
    </row>
    <row r="26" spans="1:25" s="139" customFormat="1" ht="12" customHeight="1">
      <c r="A26" s="132" t="s">
        <v>636</v>
      </c>
      <c r="B26" s="142" t="s">
        <v>634</v>
      </c>
      <c r="C26" s="1"/>
      <c r="D26" s="143">
        <f t="shared" si="12"/>
        <v>2692</v>
      </c>
      <c r="E26" s="161">
        <f t="shared" si="7"/>
        <v>17.8</v>
      </c>
      <c r="F26" s="162">
        <v>689</v>
      </c>
      <c r="G26" s="161">
        <f t="shared" si="5"/>
        <v>24.4</v>
      </c>
      <c r="H26" s="161">
        <f t="shared" si="0"/>
        <v>25.6</v>
      </c>
      <c r="I26" s="162">
        <v>1142</v>
      </c>
      <c r="J26" s="161">
        <f t="shared" si="6"/>
        <v>24.9</v>
      </c>
      <c r="K26" s="161">
        <f t="shared" si="1"/>
        <v>42.4</v>
      </c>
      <c r="L26" s="162">
        <v>321</v>
      </c>
      <c r="M26" s="161">
        <f t="shared" si="8"/>
        <v>15.8</v>
      </c>
      <c r="N26" s="161">
        <f t="shared" si="2"/>
        <v>11.9</v>
      </c>
      <c r="O26" s="162">
        <v>426</v>
      </c>
      <c r="P26" s="161">
        <f t="shared" si="9"/>
        <v>11.2</v>
      </c>
      <c r="Q26" s="161">
        <f t="shared" si="3"/>
        <v>15.8</v>
      </c>
      <c r="R26" s="162">
        <v>84</v>
      </c>
      <c r="S26" s="161">
        <f t="shared" si="10"/>
        <v>6.2</v>
      </c>
      <c r="T26" s="161">
        <f t="shared" si="4"/>
        <v>3.1</v>
      </c>
      <c r="U26" s="174">
        <v>30</v>
      </c>
      <c r="V26" s="161">
        <f t="shared" si="13"/>
        <v>5.2</v>
      </c>
      <c r="W26" s="161">
        <f t="shared" si="11"/>
        <v>1.1</v>
      </c>
      <c r="X26" s="161"/>
      <c r="Y26" s="177" t="s">
        <v>534</v>
      </c>
    </row>
    <row r="27" spans="1:25" s="139" customFormat="1" ht="12" customHeight="1">
      <c r="A27" s="132" t="s">
        <v>637</v>
      </c>
      <c r="B27" s="142" t="s">
        <v>638</v>
      </c>
      <c r="C27" s="1"/>
      <c r="D27" s="143">
        <f t="shared" si="12"/>
        <v>874</v>
      </c>
      <c r="E27" s="161">
        <f t="shared" si="7"/>
        <v>5.8</v>
      </c>
      <c r="F27" s="162">
        <v>101</v>
      </c>
      <c r="G27" s="161">
        <f t="shared" si="5"/>
        <v>3.6</v>
      </c>
      <c r="H27" s="161">
        <f t="shared" si="0"/>
        <v>11.6</v>
      </c>
      <c r="I27" s="162">
        <v>269</v>
      </c>
      <c r="J27" s="161">
        <f t="shared" si="6"/>
        <v>5.9</v>
      </c>
      <c r="K27" s="161">
        <f t="shared" si="1"/>
        <v>30.8</v>
      </c>
      <c r="L27" s="162">
        <v>162</v>
      </c>
      <c r="M27" s="161">
        <f t="shared" si="8"/>
        <v>8</v>
      </c>
      <c r="N27" s="161">
        <f t="shared" si="2"/>
        <v>18.5</v>
      </c>
      <c r="O27" s="162">
        <v>256</v>
      </c>
      <c r="P27" s="161">
        <f t="shared" si="9"/>
        <v>6.8</v>
      </c>
      <c r="Q27" s="161">
        <f t="shared" si="3"/>
        <v>29.3</v>
      </c>
      <c r="R27" s="162">
        <v>58</v>
      </c>
      <c r="S27" s="161">
        <f t="shared" si="10"/>
        <v>4.3</v>
      </c>
      <c r="T27" s="161">
        <f t="shared" si="4"/>
        <v>6.6</v>
      </c>
      <c r="U27" s="174">
        <v>28</v>
      </c>
      <c r="V27" s="161">
        <f t="shared" si="13"/>
        <v>4.9</v>
      </c>
      <c r="W27" s="161">
        <f t="shared" si="11"/>
        <v>3.2</v>
      </c>
      <c r="X27" s="161"/>
      <c r="Y27" s="177" t="s">
        <v>638</v>
      </c>
    </row>
    <row r="28" spans="1:25" s="139" customFormat="1" ht="12" customHeight="1">
      <c r="A28" s="132" t="s">
        <v>642</v>
      </c>
      <c r="B28" s="142" t="s">
        <v>639</v>
      </c>
      <c r="C28" s="1"/>
      <c r="D28" s="143">
        <f t="shared" si="12"/>
        <v>555</v>
      </c>
      <c r="E28" s="161">
        <f t="shared" si="7"/>
        <v>3.7</v>
      </c>
      <c r="F28" s="162">
        <v>59</v>
      </c>
      <c r="G28" s="161">
        <f t="shared" si="5"/>
        <v>2.1</v>
      </c>
      <c r="H28" s="161">
        <f t="shared" si="0"/>
        <v>10.6</v>
      </c>
      <c r="I28" s="162">
        <v>155</v>
      </c>
      <c r="J28" s="161">
        <f t="shared" si="6"/>
        <v>3.4</v>
      </c>
      <c r="K28" s="161">
        <f t="shared" si="1"/>
        <v>27.9</v>
      </c>
      <c r="L28" s="162">
        <v>111</v>
      </c>
      <c r="M28" s="161">
        <f t="shared" si="8"/>
        <v>5.5</v>
      </c>
      <c r="N28" s="161">
        <f t="shared" si="2"/>
        <v>20</v>
      </c>
      <c r="O28" s="162">
        <v>166</v>
      </c>
      <c r="P28" s="161">
        <f t="shared" si="9"/>
        <v>4.4</v>
      </c>
      <c r="Q28" s="161">
        <f>ROUND(O28/D28*100,1)</f>
        <v>29.9</v>
      </c>
      <c r="R28" s="162">
        <v>38</v>
      </c>
      <c r="S28" s="161">
        <f t="shared" si="10"/>
        <v>2.8</v>
      </c>
      <c r="T28" s="161">
        <f t="shared" si="4"/>
        <v>6.8</v>
      </c>
      <c r="U28" s="174">
        <v>26</v>
      </c>
      <c r="V28" s="161">
        <f t="shared" si="13"/>
        <v>4.5</v>
      </c>
      <c r="W28" s="161">
        <f t="shared" si="11"/>
        <v>4.7</v>
      </c>
      <c r="X28" s="161"/>
      <c r="Y28" s="177" t="s">
        <v>535</v>
      </c>
    </row>
    <row r="29" spans="1:25" s="139" customFormat="1" ht="12" customHeight="1">
      <c r="A29" s="132" t="s">
        <v>643</v>
      </c>
      <c r="B29" s="142" t="s">
        <v>640</v>
      </c>
      <c r="C29" s="1"/>
      <c r="D29" s="143">
        <f t="shared" si="12"/>
        <v>152</v>
      </c>
      <c r="E29" s="161">
        <f t="shared" si="7"/>
        <v>1</v>
      </c>
      <c r="F29" s="162">
        <v>32</v>
      </c>
      <c r="G29" s="161">
        <f t="shared" si="5"/>
        <v>1.1</v>
      </c>
      <c r="H29" s="161">
        <f t="shared" si="0"/>
        <v>21.1</v>
      </c>
      <c r="I29" s="162">
        <v>32</v>
      </c>
      <c r="J29" s="161">
        <f t="shared" si="6"/>
        <v>0.7</v>
      </c>
      <c r="K29" s="161">
        <f t="shared" si="1"/>
        <v>21.1</v>
      </c>
      <c r="L29" s="162">
        <v>24</v>
      </c>
      <c r="M29" s="161">
        <f t="shared" si="8"/>
        <v>1.2</v>
      </c>
      <c r="N29" s="161">
        <f t="shared" si="2"/>
        <v>15.8</v>
      </c>
      <c r="O29" s="162">
        <v>19</v>
      </c>
      <c r="P29" s="161">
        <f t="shared" si="9"/>
        <v>0.5</v>
      </c>
      <c r="Q29" s="161">
        <f t="shared" si="3"/>
        <v>12.5</v>
      </c>
      <c r="R29" s="162">
        <v>13</v>
      </c>
      <c r="S29" s="161">
        <f t="shared" si="10"/>
        <v>1</v>
      </c>
      <c r="T29" s="161">
        <f t="shared" si="4"/>
        <v>8.6</v>
      </c>
      <c r="U29" s="174">
        <v>32</v>
      </c>
      <c r="V29" s="161">
        <f t="shared" si="13"/>
        <v>5.6</v>
      </c>
      <c r="W29" s="161">
        <f t="shared" si="11"/>
        <v>21.1</v>
      </c>
      <c r="X29" s="161"/>
      <c r="Y29" s="177" t="s">
        <v>1153</v>
      </c>
    </row>
    <row r="30" spans="1:25" s="139" customFormat="1" ht="21.75" customHeight="1">
      <c r="A30" s="132" t="s">
        <v>644</v>
      </c>
      <c r="B30" s="145" t="s">
        <v>164</v>
      </c>
      <c r="C30" s="1"/>
      <c r="D30" s="143">
        <f t="shared" si="12"/>
        <v>3000</v>
      </c>
      <c r="E30" s="161">
        <f t="shared" si="7"/>
        <v>19.8</v>
      </c>
      <c r="F30" s="162">
        <v>461</v>
      </c>
      <c r="G30" s="161">
        <f t="shared" si="5"/>
        <v>16.4</v>
      </c>
      <c r="H30" s="161">
        <f t="shared" si="0"/>
        <v>15.4</v>
      </c>
      <c r="I30" s="162">
        <v>953</v>
      </c>
      <c r="J30" s="161">
        <f t="shared" si="6"/>
        <v>20.7</v>
      </c>
      <c r="K30" s="161">
        <f t="shared" si="1"/>
        <v>31.8</v>
      </c>
      <c r="L30" s="162">
        <v>390</v>
      </c>
      <c r="M30" s="161">
        <f t="shared" si="8"/>
        <v>19.2</v>
      </c>
      <c r="N30" s="161">
        <f t="shared" si="2"/>
        <v>13</v>
      </c>
      <c r="O30" s="162">
        <v>814</v>
      </c>
      <c r="P30" s="161">
        <f t="shared" si="9"/>
        <v>21.5</v>
      </c>
      <c r="Q30" s="161">
        <f t="shared" si="3"/>
        <v>27.1</v>
      </c>
      <c r="R30" s="162">
        <v>271</v>
      </c>
      <c r="S30" s="161">
        <f t="shared" si="10"/>
        <v>20.1</v>
      </c>
      <c r="T30" s="161">
        <f t="shared" si="4"/>
        <v>9</v>
      </c>
      <c r="U30" s="174">
        <v>111</v>
      </c>
      <c r="V30" s="161">
        <f t="shared" si="13"/>
        <v>19.4</v>
      </c>
      <c r="W30" s="161">
        <f t="shared" si="11"/>
        <v>3.7</v>
      </c>
      <c r="X30" s="161"/>
      <c r="Y30" s="177" t="s">
        <v>1488</v>
      </c>
    </row>
    <row r="31" spans="1:25" s="139" customFormat="1" ht="21.75" customHeight="1">
      <c r="A31" s="132" t="s">
        <v>645</v>
      </c>
      <c r="B31" s="145" t="s">
        <v>165</v>
      </c>
      <c r="C31" s="1"/>
      <c r="D31" s="143">
        <f t="shared" si="12"/>
        <v>92</v>
      </c>
      <c r="E31" s="161">
        <f t="shared" si="7"/>
        <v>0.6</v>
      </c>
      <c r="F31" s="162">
        <v>11</v>
      </c>
      <c r="G31" s="161">
        <f t="shared" si="5"/>
        <v>0.4</v>
      </c>
      <c r="H31" s="161">
        <f t="shared" si="0"/>
        <v>12</v>
      </c>
      <c r="I31" s="162">
        <v>31</v>
      </c>
      <c r="J31" s="161">
        <f t="shared" si="6"/>
        <v>0.7</v>
      </c>
      <c r="K31" s="161">
        <f t="shared" si="1"/>
        <v>33.7</v>
      </c>
      <c r="L31" s="162">
        <v>15</v>
      </c>
      <c r="M31" s="161">
        <f t="shared" si="8"/>
        <v>0.7</v>
      </c>
      <c r="N31" s="161">
        <f t="shared" si="2"/>
        <v>16.3</v>
      </c>
      <c r="O31" s="162">
        <v>13</v>
      </c>
      <c r="P31" s="161">
        <f t="shared" si="9"/>
        <v>0.3</v>
      </c>
      <c r="Q31" s="161">
        <f t="shared" si="3"/>
        <v>14.1</v>
      </c>
      <c r="R31" s="162">
        <v>2</v>
      </c>
      <c r="S31" s="161">
        <f t="shared" si="10"/>
        <v>0.1</v>
      </c>
      <c r="T31" s="161">
        <f t="shared" si="4"/>
        <v>2.2</v>
      </c>
      <c r="U31" s="174">
        <v>20</v>
      </c>
      <c r="V31" s="161">
        <f t="shared" si="13"/>
        <v>3.5</v>
      </c>
      <c r="W31" s="161">
        <f t="shared" si="11"/>
        <v>21.7</v>
      </c>
      <c r="X31" s="161"/>
      <c r="Y31" s="177" t="s">
        <v>1489</v>
      </c>
    </row>
    <row r="32" spans="1:25" s="139" customFormat="1" ht="7.5" customHeight="1">
      <c r="A32" s="147"/>
      <c r="B32" s="14"/>
      <c r="C32" s="14"/>
      <c r="D32" s="3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79"/>
    </row>
    <row r="33" spans="1:25" s="139" customFormat="1" ht="6.75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Y33" s="176"/>
    </row>
    <row r="34" spans="1:25" s="139" customFormat="1" ht="15.75" customHeight="1">
      <c r="A34" s="134"/>
      <c r="B34" s="617" t="s">
        <v>123</v>
      </c>
      <c r="C34" s="135"/>
      <c r="D34" s="184"/>
      <c r="E34" s="182"/>
      <c r="F34" s="182" t="s">
        <v>124</v>
      </c>
      <c r="G34" s="175"/>
      <c r="H34" s="175"/>
      <c r="I34" s="182"/>
      <c r="J34" s="175" t="s">
        <v>125</v>
      </c>
      <c r="K34" s="175"/>
      <c r="L34" s="136"/>
      <c r="M34" s="175"/>
      <c r="N34" s="175" t="s">
        <v>126</v>
      </c>
      <c r="O34" s="136"/>
      <c r="P34" s="175"/>
      <c r="Q34" s="175"/>
      <c r="R34" s="182" t="s">
        <v>111</v>
      </c>
      <c r="S34" s="175"/>
      <c r="T34" s="175"/>
      <c r="U34" s="175"/>
      <c r="V34" s="175"/>
      <c r="W34" s="175"/>
      <c r="X34" s="175"/>
      <c r="Y34" s="620" t="s">
        <v>123</v>
      </c>
    </row>
    <row r="35" spans="1:25" s="139" customFormat="1" ht="13.5" customHeight="1">
      <c r="A35" s="137"/>
      <c r="B35" s="618"/>
      <c r="D35" s="170"/>
      <c r="E35" s="185"/>
      <c r="I35" s="165"/>
      <c r="K35" s="203"/>
      <c r="L35" s="167"/>
      <c r="O35" s="165"/>
      <c r="R35" s="165"/>
      <c r="S35" s="167"/>
      <c r="T35" s="167"/>
      <c r="U35" s="166"/>
      <c r="V35" s="167"/>
      <c r="W35" s="167"/>
      <c r="X35" s="167"/>
      <c r="Y35" s="621"/>
    </row>
    <row r="36" spans="1:25" s="139" customFormat="1" ht="18" customHeight="1">
      <c r="A36" s="137"/>
      <c r="B36" s="618"/>
      <c r="D36" s="173" t="s">
        <v>138</v>
      </c>
      <c r="E36" s="173" t="s">
        <v>112</v>
      </c>
      <c r="F36" s="173" t="s">
        <v>113</v>
      </c>
      <c r="G36" s="171" t="s">
        <v>539</v>
      </c>
      <c r="H36" s="171" t="s">
        <v>186</v>
      </c>
      <c r="I36" s="198" t="s">
        <v>149</v>
      </c>
      <c r="J36" s="171" t="s">
        <v>114</v>
      </c>
      <c r="K36" s="171" t="s">
        <v>115</v>
      </c>
      <c r="L36" s="202" t="s">
        <v>1094</v>
      </c>
      <c r="M36" s="171" t="s">
        <v>539</v>
      </c>
      <c r="N36" s="171" t="s">
        <v>186</v>
      </c>
      <c r="O36" s="197" t="s">
        <v>148</v>
      </c>
      <c r="P36" s="171" t="s">
        <v>116</v>
      </c>
      <c r="Q36" s="171" t="s">
        <v>117</v>
      </c>
      <c r="R36" s="173" t="s">
        <v>118</v>
      </c>
      <c r="S36" s="171" t="s">
        <v>539</v>
      </c>
      <c r="T36" s="170" t="s">
        <v>186</v>
      </c>
      <c r="U36" s="173" t="s">
        <v>1095</v>
      </c>
      <c r="V36" s="171" t="s">
        <v>539</v>
      </c>
      <c r="W36" s="170" t="s">
        <v>186</v>
      </c>
      <c r="X36" s="342"/>
      <c r="Y36" s="621"/>
    </row>
    <row r="37" spans="1:25" s="139" customFormat="1" ht="15" customHeight="1">
      <c r="A37" s="140"/>
      <c r="B37" s="619"/>
      <c r="C37" s="141"/>
      <c r="D37" s="195"/>
      <c r="E37" s="172" t="s">
        <v>119</v>
      </c>
      <c r="F37" s="172"/>
      <c r="G37" s="172" t="s">
        <v>119</v>
      </c>
      <c r="H37" s="172" t="s">
        <v>119</v>
      </c>
      <c r="I37" s="196"/>
      <c r="J37" s="172" t="s">
        <v>119</v>
      </c>
      <c r="K37" s="172" t="s">
        <v>119</v>
      </c>
      <c r="L37" s="183"/>
      <c r="M37" s="172" t="s">
        <v>119</v>
      </c>
      <c r="N37" s="172" t="s">
        <v>119</v>
      </c>
      <c r="O37" s="172"/>
      <c r="P37" s="172" t="s">
        <v>119</v>
      </c>
      <c r="Q37" s="172" t="s">
        <v>119</v>
      </c>
      <c r="R37" s="172"/>
      <c r="S37" s="172" t="s">
        <v>119</v>
      </c>
      <c r="T37" s="169" t="s">
        <v>119</v>
      </c>
      <c r="U37" s="172"/>
      <c r="V37" s="172" t="s">
        <v>119</v>
      </c>
      <c r="W37" s="169" t="s">
        <v>119</v>
      </c>
      <c r="X37" s="310"/>
      <c r="Y37" s="622"/>
    </row>
    <row r="38" spans="1:25" ht="9" customHeight="1">
      <c r="A38" s="137"/>
      <c r="B38" s="139"/>
      <c r="C38" s="139"/>
      <c r="D38" s="153"/>
      <c r="E38" s="158"/>
      <c r="F38" s="154"/>
      <c r="G38" s="154"/>
      <c r="H38" s="158"/>
      <c r="I38" s="154"/>
      <c r="J38" s="154"/>
      <c r="K38" s="158"/>
      <c r="L38" s="154"/>
      <c r="M38" s="154"/>
      <c r="N38" s="158"/>
      <c r="O38" s="154"/>
      <c r="P38" s="154"/>
      <c r="Q38" s="158"/>
      <c r="R38" s="154"/>
      <c r="S38" s="154"/>
      <c r="T38" s="158"/>
      <c r="U38" s="154"/>
      <c r="V38" s="158"/>
      <c r="W38" s="154"/>
      <c r="X38" s="154"/>
      <c r="Y38" s="177"/>
    </row>
    <row r="39" spans="1:25" s="186" customFormat="1" ht="12" customHeight="1">
      <c r="A39" s="148" t="s">
        <v>616</v>
      </c>
      <c r="B39" s="149" t="s">
        <v>187</v>
      </c>
      <c r="C39" s="149"/>
      <c r="D39" s="189">
        <f>+F39+I39+L39+O39+R39+U39</f>
        <v>131904</v>
      </c>
      <c r="E39" s="160">
        <v>100</v>
      </c>
      <c r="F39" s="155">
        <f>+F41+F43+F49</f>
        <v>21384</v>
      </c>
      <c r="G39" s="152">
        <v>100</v>
      </c>
      <c r="H39" s="160">
        <f>ROUND(F39/$D$39*100,1)</f>
        <v>16.2</v>
      </c>
      <c r="I39" s="155">
        <f>+I41+I43+I49</f>
        <v>38577</v>
      </c>
      <c r="J39" s="152">
        <v>100</v>
      </c>
      <c r="K39" s="160">
        <f>ROUND(I39/$D$39*100,1)</f>
        <v>29.2</v>
      </c>
      <c r="L39" s="155">
        <f>+L41+L43+L49</f>
        <v>19159</v>
      </c>
      <c r="M39" s="152">
        <v>100</v>
      </c>
      <c r="N39" s="160">
        <f>ROUND(L39/$D$39*100,1)</f>
        <v>14.5</v>
      </c>
      <c r="O39" s="155">
        <f>+O41+O43+O49</f>
        <v>32586</v>
      </c>
      <c r="P39" s="152">
        <v>100</v>
      </c>
      <c r="Q39" s="160">
        <f>ROUND(O39/$D$39*100,1)</f>
        <v>24.7</v>
      </c>
      <c r="R39" s="155">
        <f>+R41+R43+R49</f>
        <v>16423</v>
      </c>
      <c r="S39" s="152">
        <v>100</v>
      </c>
      <c r="T39" s="160">
        <f>ROUND(R39/$D$39*100,1)</f>
        <v>12.5</v>
      </c>
      <c r="U39" s="155">
        <f>+U41+U43+U49</f>
        <v>3775</v>
      </c>
      <c r="V39" s="159">
        <v>100</v>
      </c>
      <c r="W39" s="159">
        <f>ROUND(U39/$D$39*100,1)</f>
        <v>2.9</v>
      </c>
      <c r="X39" s="160"/>
      <c r="Y39" s="178" t="s">
        <v>187</v>
      </c>
    </row>
    <row r="40" spans="2:25" ht="9" customHeight="1">
      <c r="B40" s="142"/>
      <c r="C40" s="142"/>
      <c r="D40" s="143"/>
      <c r="E40" s="163"/>
      <c r="F40" s="162"/>
      <c r="G40" s="144"/>
      <c r="H40" s="163"/>
      <c r="I40" s="162"/>
      <c r="J40" s="144"/>
      <c r="K40" s="163"/>
      <c r="L40" s="162"/>
      <c r="M40" s="144"/>
      <c r="N40" s="163"/>
      <c r="O40" s="162"/>
      <c r="P40" s="144"/>
      <c r="Q40" s="163"/>
      <c r="R40" s="162"/>
      <c r="S40" s="144"/>
      <c r="T40" s="163"/>
      <c r="U40" s="163"/>
      <c r="V40" s="161"/>
      <c r="W40" s="161"/>
      <c r="X40" s="163"/>
      <c r="Y40" s="177"/>
    </row>
    <row r="41" spans="1:25" s="186" customFormat="1" ht="12" customHeight="1">
      <c r="A41" s="187" t="s">
        <v>139</v>
      </c>
      <c r="B41" s="181" t="s">
        <v>144</v>
      </c>
      <c r="C41" s="181"/>
      <c r="D41" s="189">
        <f>+F41+I41+L41+O41+R41+U41</f>
        <v>295</v>
      </c>
      <c r="E41" s="192">
        <f>ROUND(D41/$D$39*100,1)</f>
        <v>0.2</v>
      </c>
      <c r="F41" s="191">
        <v>33</v>
      </c>
      <c r="G41" s="193">
        <f>ROUND(F41/$F$39*100,1)</f>
        <v>0.2</v>
      </c>
      <c r="H41" s="192">
        <f>ROUND(F41/D41*100,1)</f>
        <v>11.2</v>
      </c>
      <c r="I41" s="191">
        <v>86</v>
      </c>
      <c r="J41" s="193">
        <f>ROUND(I41/$I$39*100,1)</f>
        <v>0.2</v>
      </c>
      <c r="K41" s="192">
        <f>ROUND(I41/D41*100,1)</f>
        <v>29.2</v>
      </c>
      <c r="L41" s="191">
        <v>95</v>
      </c>
      <c r="M41" s="193">
        <f>ROUND(L41/$L$39*100,1)</f>
        <v>0.5</v>
      </c>
      <c r="N41" s="192">
        <f>ROUND(L41/D41*100,1)</f>
        <v>32.2</v>
      </c>
      <c r="O41" s="191">
        <v>63</v>
      </c>
      <c r="P41" s="193">
        <f>ROUND(O41/$O$39*100,1)</f>
        <v>0.2</v>
      </c>
      <c r="Q41" s="192">
        <f>ROUND(O41/D41*100,1)</f>
        <v>21.4</v>
      </c>
      <c r="R41" s="191">
        <v>11</v>
      </c>
      <c r="S41" s="193">
        <f>ROUND(R41/$R$39*100,1)</f>
        <v>0.1</v>
      </c>
      <c r="T41" s="192">
        <f>ROUND(R41/D41*100,1)</f>
        <v>3.7</v>
      </c>
      <c r="U41" s="191">
        <v>7</v>
      </c>
      <c r="V41" s="190">
        <f>ROUND(U41/$U$39*100,1)</f>
        <v>0.2</v>
      </c>
      <c r="W41" s="190">
        <f>ROUND(U41/D41*100,1)</f>
        <v>2.4</v>
      </c>
      <c r="X41" s="192"/>
      <c r="Y41" s="178" t="s">
        <v>144</v>
      </c>
    </row>
    <row r="42" spans="2:25" ht="9" customHeight="1">
      <c r="B42" s="142"/>
      <c r="C42" s="142"/>
      <c r="D42" s="143"/>
      <c r="E42" s="163"/>
      <c r="F42" s="162"/>
      <c r="G42" s="144"/>
      <c r="H42" s="192"/>
      <c r="I42" s="162"/>
      <c r="J42" s="144"/>
      <c r="K42" s="192"/>
      <c r="L42" s="162"/>
      <c r="M42" s="144"/>
      <c r="N42" s="192"/>
      <c r="O42" s="162"/>
      <c r="P42" s="144"/>
      <c r="Q42" s="192"/>
      <c r="R42" s="162"/>
      <c r="S42" s="144"/>
      <c r="T42" s="192"/>
      <c r="U42" s="192"/>
      <c r="V42" s="161"/>
      <c r="W42" s="190"/>
      <c r="X42" s="163"/>
      <c r="Y42" s="177"/>
    </row>
    <row r="43" spans="1:25" s="186" customFormat="1" ht="12" customHeight="1">
      <c r="A43" s="187" t="s">
        <v>141</v>
      </c>
      <c r="B43" s="181" t="s">
        <v>145</v>
      </c>
      <c r="C43" s="181"/>
      <c r="D43" s="189">
        <f>+F43+I43+L43+O43+R43+U43</f>
        <v>20122</v>
      </c>
      <c r="E43" s="192">
        <f>ROUND(D43/$D$39*100,1)</f>
        <v>15.3</v>
      </c>
      <c r="F43" s="191">
        <f>SUM(F45:F47)</f>
        <v>2691</v>
      </c>
      <c r="G43" s="193">
        <f>ROUND(F43/$F$39*100,1)</f>
        <v>12.6</v>
      </c>
      <c r="H43" s="192">
        <f aca="true" t="shared" si="14" ref="H43:H62">ROUND(F43/D43*100,1)</f>
        <v>13.4</v>
      </c>
      <c r="I43" s="191">
        <f>SUM(I45:I47)</f>
        <v>3372</v>
      </c>
      <c r="J43" s="193">
        <f>ROUND(I43/$I$39*100,1)</f>
        <v>8.7</v>
      </c>
      <c r="K43" s="192">
        <f aca="true" t="shared" si="15" ref="K43:K62">ROUND(I43/D43*100,1)</f>
        <v>16.8</v>
      </c>
      <c r="L43" s="191">
        <f>SUM(L45:L47)</f>
        <v>2721</v>
      </c>
      <c r="M43" s="193">
        <f>ROUND(L43/$L$39*100,1)</f>
        <v>14.2</v>
      </c>
      <c r="N43" s="192">
        <f aca="true" t="shared" si="16" ref="N43:N62">ROUND(L43/D43*100,1)</f>
        <v>13.5</v>
      </c>
      <c r="O43" s="191">
        <f>SUM(O45:O47)</f>
        <v>5573</v>
      </c>
      <c r="P43" s="193">
        <f>ROUND(O43/$O$39*100,1)</f>
        <v>17.1</v>
      </c>
      <c r="Q43" s="192">
        <f aca="true" t="shared" si="17" ref="Q43:Q62">ROUND(O43/D43*100,1)</f>
        <v>27.7</v>
      </c>
      <c r="R43" s="191">
        <f>SUM(R45:R47)</f>
        <v>4458</v>
      </c>
      <c r="S43" s="193">
        <f>ROUND(R43/$R$39*100,1)</f>
        <v>27.1</v>
      </c>
      <c r="T43" s="192">
        <f aca="true" t="shared" si="18" ref="T43:T62">ROUND(R43/D43*100,1)</f>
        <v>22.2</v>
      </c>
      <c r="U43" s="191">
        <f>SUM(U45:U47)</f>
        <v>1307</v>
      </c>
      <c r="V43" s="190">
        <f>ROUND(U43/$U$39*100,1)</f>
        <v>34.6</v>
      </c>
      <c r="W43" s="190">
        <f>ROUND(U43/D43*100,1)</f>
        <v>6.5</v>
      </c>
      <c r="X43" s="192"/>
      <c r="Y43" s="178" t="s">
        <v>145</v>
      </c>
    </row>
    <row r="44" spans="2:25" ht="9" customHeight="1">
      <c r="B44" s="142"/>
      <c r="C44" s="142"/>
      <c r="D44" s="143"/>
      <c r="E44" s="163"/>
      <c r="F44" s="162"/>
      <c r="G44" s="144"/>
      <c r="H44" s="192"/>
      <c r="I44" s="162"/>
      <c r="J44" s="144"/>
      <c r="K44" s="192"/>
      <c r="L44" s="162"/>
      <c r="M44" s="144"/>
      <c r="N44" s="192"/>
      <c r="O44" s="162"/>
      <c r="P44" s="144"/>
      <c r="Q44" s="192"/>
      <c r="R44" s="162"/>
      <c r="S44" s="144"/>
      <c r="T44" s="192"/>
      <c r="U44" s="192"/>
      <c r="V44" s="161"/>
      <c r="W44" s="190"/>
      <c r="X44" s="163"/>
      <c r="Y44" s="177"/>
    </row>
    <row r="45" spans="1:25" ht="12" customHeight="1">
      <c r="A45" s="132" t="s">
        <v>526</v>
      </c>
      <c r="B45" s="142" t="s">
        <v>1144</v>
      </c>
      <c r="C45" s="142"/>
      <c r="D45" s="143">
        <v>58</v>
      </c>
      <c r="E45" s="163">
        <f>ROUND(D45/$D$39*100,1)</f>
        <v>0</v>
      </c>
      <c r="F45" s="162">
        <v>0</v>
      </c>
      <c r="G45" s="162">
        <f>ROUND(F45/$D$39*100,1)</f>
        <v>0</v>
      </c>
      <c r="H45" s="162">
        <f t="shared" si="14"/>
        <v>0</v>
      </c>
      <c r="I45" s="162">
        <v>5</v>
      </c>
      <c r="J45" s="144">
        <f>ROUND(I45/$I$39*100,1)</f>
        <v>0</v>
      </c>
      <c r="K45" s="163">
        <f t="shared" si="15"/>
        <v>8.6</v>
      </c>
      <c r="L45" s="162">
        <v>22</v>
      </c>
      <c r="M45" s="144">
        <f>ROUND(L45/$L$39*100,1)</f>
        <v>0.1</v>
      </c>
      <c r="N45" s="163">
        <f t="shared" si="16"/>
        <v>37.9</v>
      </c>
      <c r="O45" s="162">
        <v>6</v>
      </c>
      <c r="P45" s="144">
        <f>ROUND(O45/$O$39*100,1)</f>
        <v>0</v>
      </c>
      <c r="Q45" s="163">
        <f t="shared" si="17"/>
        <v>10.3</v>
      </c>
      <c r="R45" s="162">
        <v>0</v>
      </c>
      <c r="S45" s="204">
        <f>ROUND(R45/$R$39*100,1)</f>
        <v>0</v>
      </c>
      <c r="T45" s="162">
        <f t="shared" si="18"/>
        <v>0</v>
      </c>
      <c r="U45" s="162">
        <v>25</v>
      </c>
      <c r="V45" s="161">
        <f>ROUND(U45/$U$39*100,1)</f>
        <v>0.7</v>
      </c>
      <c r="W45" s="161">
        <f>ROUND(U45/D45*100,1)</f>
        <v>43.1</v>
      </c>
      <c r="X45" s="163"/>
      <c r="Y45" s="177" t="s">
        <v>1144</v>
      </c>
    </row>
    <row r="46" spans="1:25" ht="12" customHeight="1">
      <c r="A46" s="132" t="s">
        <v>528</v>
      </c>
      <c r="B46" s="142" t="s">
        <v>120</v>
      </c>
      <c r="C46" s="142"/>
      <c r="D46" s="143">
        <v>9631</v>
      </c>
      <c r="E46" s="163">
        <f>ROUND(D46/$D$39*100,1)</f>
        <v>7.3</v>
      </c>
      <c r="F46" s="162">
        <v>796</v>
      </c>
      <c r="G46" s="144">
        <f>ROUND(F46/$F$39*100,1)</f>
        <v>3.7</v>
      </c>
      <c r="H46" s="163">
        <f t="shared" si="14"/>
        <v>8.3</v>
      </c>
      <c r="I46" s="162">
        <v>1637</v>
      </c>
      <c r="J46" s="144">
        <f>ROUND(I46/$I$39*100,1)</f>
        <v>4.2</v>
      </c>
      <c r="K46" s="163">
        <f t="shared" si="15"/>
        <v>17</v>
      </c>
      <c r="L46" s="162">
        <v>1326</v>
      </c>
      <c r="M46" s="144">
        <f>ROUND(L46/$L$39*100,1)</f>
        <v>6.9</v>
      </c>
      <c r="N46" s="163">
        <f t="shared" si="16"/>
        <v>13.8</v>
      </c>
      <c r="O46" s="162">
        <v>3883</v>
      </c>
      <c r="P46" s="144">
        <f>ROUND(O46/$O$39*100,1)</f>
        <v>11.9</v>
      </c>
      <c r="Q46" s="163">
        <f t="shared" si="17"/>
        <v>40.3</v>
      </c>
      <c r="R46" s="162">
        <v>1593</v>
      </c>
      <c r="S46" s="144">
        <f>ROUND(R46/$R$39*100,1)</f>
        <v>9.7</v>
      </c>
      <c r="T46" s="163">
        <f t="shared" si="18"/>
        <v>16.5</v>
      </c>
      <c r="U46" s="162">
        <v>396</v>
      </c>
      <c r="V46" s="161">
        <f>ROUND(U46/$U$39*100,1)</f>
        <v>10.5</v>
      </c>
      <c r="W46" s="161">
        <f>ROUND(U46/D46*100,1)</f>
        <v>4.1</v>
      </c>
      <c r="X46" s="163"/>
      <c r="Y46" s="177" t="s">
        <v>120</v>
      </c>
    </row>
    <row r="47" spans="1:25" ht="12" customHeight="1">
      <c r="A47" s="132" t="s">
        <v>529</v>
      </c>
      <c r="B47" s="142" t="s">
        <v>121</v>
      </c>
      <c r="C47" s="142"/>
      <c r="D47" s="143">
        <v>10433</v>
      </c>
      <c r="E47" s="163">
        <f>ROUND(D47/$D$39*100,1)</f>
        <v>7.9</v>
      </c>
      <c r="F47" s="162">
        <v>1895</v>
      </c>
      <c r="G47" s="144">
        <f>ROUND(F47/$F$39*100,1)</f>
        <v>8.9</v>
      </c>
      <c r="H47" s="163">
        <f t="shared" si="14"/>
        <v>18.2</v>
      </c>
      <c r="I47" s="162">
        <v>1730</v>
      </c>
      <c r="J47" s="144">
        <f>ROUND(I47/$I$39*100,1)</f>
        <v>4.5</v>
      </c>
      <c r="K47" s="163">
        <f t="shared" si="15"/>
        <v>16.6</v>
      </c>
      <c r="L47" s="162">
        <v>1373</v>
      </c>
      <c r="M47" s="144">
        <f>ROUND(L47/$L$39*100,1)</f>
        <v>7.2</v>
      </c>
      <c r="N47" s="163">
        <f t="shared" si="16"/>
        <v>13.2</v>
      </c>
      <c r="O47" s="162">
        <v>1684</v>
      </c>
      <c r="P47" s="144">
        <f>ROUND(O47/$O$39*100,1)</f>
        <v>5.2</v>
      </c>
      <c r="Q47" s="163">
        <f t="shared" si="17"/>
        <v>16.1</v>
      </c>
      <c r="R47" s="162">
        <v>2865</v>
      </c>
      <c r="S47" s="144">
        <f>ROUND(R47/$R$39*100,1)</f>
        <v>17.4</v>
      </c>
      <c r="T47" s="163">
        <f t="shared" si="18"/>
        <v>27.5</v>
      </c>
      <c r="U47" s="162">
        <v>886</v>
      </c>
      <c r="V47" s="161">
        <f>ROUND(U47/$U$39*100,1)</f>
        <v>23.5</v>
      </c>
      <c r="W47" s="161">
        <f>ROUND(U47/D47*100,1)</f>
        <v>8.5</v>
      </c>
      <c r="X47" s="163"/>
      <c r="Y47" s="177" t="s">
        <v>121</v>
      </c>
    </row>
    <row r="48" spans="2:25" ht="9" customHeight="1">
      <c r="B48" s="142"/>
      <c r="C48" s="142"/>
      <c r="D48" s="143"/>
      <c r="E48" s="163"/>
      <c r="F48" s="162"/>
      <c r="G48" s="144"/>
      <c r="H48" s="192"/>
      <c r="I48" s="162"/>
      <c r="J48" s="144"/>
      <c r="K48" s="192"/>
      <c r="L48" s="162"/>
      <c r="M48" s="144"/>
      <c r="N48" s="192"/>
      <c r="O48" s="162"/>
      <c r="P48" s="144"/>
      <c r="Q48" s="192"/>
      <c r="R48" s="162"/>
      <c r="S48" s="144"/>
      <c r="T48" s="192"/>
      <c r="U48" s="192"/>
      <c r="V48" s="161"/>
      <c r="W48" s="190"/>
      <c r="X48" s="163"/>
      <c r="Y48" s="177"/>
    </row>
    <row r="49" spans="1:25" s="186" customFormat="1" ht="12" customHeight="1">
      <c r="A49" s="187" t="s">
        <v>617</v>
      </c>
      <c r="B49" s="181" t="s">
        <v>146</v>
      </c>
      <c r="C49" s="181"/>
      <c r="D49" s="189">
        <f>SUM(D51:D62)</f>
        <v>111487</v>
      </c>
      <c r="E49" s="192">
        <f>ROUND(D49/$D$39*100,1)</f>
        <v>84.5</v>
      </c>
      <c r="F49" s="191">
        <f>SUM(F51:F62)</f>
        <v>18660</v>
      </c>
      <c r="G49" s="193">
        <f>ROUND(F49/$F$39*100,1)</f>
        <v>87.3</v>
      </c>
      <c r="H49" s="192">
        <f t="shared" si="14"/>
        <v>16.7</v>
      </c>
      <c r="I49" s="191">
        <f>SUM(I51:I62)</f>
        <v>35119</v>
      </c>
      <c r="J49" s="193">
        <f>ROUND(I49/$I$39*100,1)</f>
        <v>91</v>
      </c>
      <c r="K49" s="192">
        <f t="shared" si="15"/>
        <v>31.5</v>
      </c>
      <c r="L49" s="191">
        <f>SUM(L51:L62)</f>
        <v>16343</v>
      </c>
      <c r="M49" s="193">
        <f>ROUND(L49/$L$39*100,1)</f>
        <v>85.3</v>
      </c>
      <c r="N49" s="192">
        <f t="shared" si="16"/>
        <v>14.7</v>
      </c>
      <c r="O49" s="191">
        <f>SUM(O51:O62)</f>
        <v>26950</v>
      </c>
      <c r="P49" s="193">
        <f>ROUND(O49/$O$39*100,1)</f>
        <v>82.7</v>
      </c>
      <c r="Q49" s="192">
        <f t="shared" si="17"/>
        <v>24.2</v>
      </c>
      <c r="R49" s="191">
        <f>SUM(R51:R62)</f>
        <v>11954</v>
      </c>
      <c r="S49" s="193">
        <f>ROUND(R49/$R$39*100,1)</f>
        <v>72.8</v>
      </c>
      <c r="T49" s="192">
        <f t="shared" si="18"/>
        <v>10.7</v>
      </c>
      <c r="U49" s="191">
        <f>SUM(U51:U62)</f>
        <v>2461</v>
      </c>
      <c r="V49" s="190">
        <f>ROUND(U49/$U$39*100,1)</f>
        <v>65.2</v>
      </c>
      <c r="W49" s="190">
        <f>ROUND(U49/D49*100,1)</f>
        <v>2.2</v>
      </c>
      <c r="X49" s="192"/>
      <c r="Y49" s="178" t="s">
        <v>146</v>
      </c>
    </row>
    <row r="50" spans="2:25" ht="9" customHeight="1">
      <c r="B50" s="142"/>
      <c r="C50" s="142"/>
      <c r="D50" s="143"/>
      <c r="E50" s="163"/>
      <c r="F50" s="162"/>
      <c r="G50" s="144"/>
      <c r="H50" s="192"/>
      <c r="I50" s="162"/>
      <c r="J50" s="144"/>
      <c r="K50" s="192"/>
      <c r="L50" s="162"/>
      <c r="M50" s="144"/>
      <c r="N50" s="192"/>
      <c r="O50" s="162"/>
      <c r="P50" s="144"/>
      <c r="Q50" s="192"/>
      <c r="R50" s="162"/>
      <c r="S50" s="144"/>
      <c r="T50" s="192"/>
      <c r="U50" s="162"/>
      <c r="V50" s="161"/>
      <c r="W50" s="190"/>
      <c r="X50" s="163"/>
      <c r="Y50" s="177"/>
    </row>
    <row r="51" spans="1:25" ht="12" customHeight="1">
      <c r="A51" s="132" t="s">
        <v>530</v>
      </c>
      <c r="B51" s="279" t="s">
        <v>421</v>
      </c>
      <c r="C51" s="145"/>
      <c r="D51" s="143">
        <f aca="true" t="shared" si="19" ref="D51:D62">+F51+I51+L51+O51+R51+U51</f>
        <v>694</v>
      </c>
      <c r="E51" s="163">
        <f aca="true" t="shared" si="20" ref="E51:E62">ROUND(D51/$D$39*100,1)</f>
        <v>0.5</v>
      </c>
      <c r="F51" s="162">
        <v>252</v>
      </c>
      <c r="G51" s="144">
        <f>ROUND(F51/$F$39*100,1)</f>
        <v>1.2</v>
      </c>
      <c r="H51" s="163">
        <f t="shared" si="14"/>
        <v>36.3</v>
      </c>
      <c r="I51" s="162">
        <v>272</v>
      </c>
      <c r="J51" s="144">
        <f>ROUND(I51/$I$39*100,1)</f>
        <v>0.7</v>
      </c>
      <c r="K51" s="163">
        <f t="shared" si="15"/>
        <v>39.2</v>
      </c>
      <c r="L51" s="162">
        <v>14</v>
      </c>
      <c r="M51" s="144">
        <f>ROUND(L51/$L$39*100,1)</f>
        <v>0.1</v>
      </c>
      <c r="N51" s="163">
        <f t="shared" si="16"/>
        <v>2</v>
      </c>
      <c r="O51" s="162">
        <v>129</v>
      </c>
      <c r="P51" s="144">
        <f>ROUND(O51/$O$39*100,1)</f>
        <v>0.4</v>
      </c>
      <c r="Q51" s="163">
        <f t="shared" si="17"/>
        <v>18.6</v>
      </c>
      <c r="R51" s="162">
        <v>8</v>
      </c>
      <c r="S51" s="144">
        <f>ROUND(R51/$R$39*100,1)</f>
        <v>0</v>
      </c>
      <c r="T51" s="163">
        <f t="shared" si="18"/>
        <v>1.2</v>
      </c>
      <c r="U51" s="162">
        <v>19</v>
      </c>
      <c r="V51" s="161">
        <f aca="true" t="shared" si="21" ref="V51:V62">ROUND(U51/$U$39*100,1)</f>
        <v>0.5</v>
      </c>
      <c r="W51" s="161">
        <f aca="true" t="shared" si="22" ref="W51:W62">ROUND(U51/D51*100,1)</f>
        <v>2.7</v>
      </c>
      <c r="X51" s="163"/>
      <c r="Y51" s="180" t="s">
        <v>122</v>
      </c>
    </row>
    <row r="52" spans="1:25" ht="12" customHeight="1">
      <c r="A52" s="132" t="s">
        <v>531</v>
      </c>
      <c r="B52" s="142" t="s">
        <v>630</v>
      </c>
      <c r="C52" s="142"/>
      <c r="D52" s="143">
        <f t="shared" si="19"/>
        <v>2279</v>
      </c>
      <c r="E52" s="163">
        <f t="shared" si="20"/>
        <v>1.7</v>
      </c>
      <c r="F52" s="162">
        <v>643</v>
      </c>
      <c r="G52" s="144">
        <f>ROUND(F52/$F$39*100,1)</f>
        <v>3</v>
      </c>
      <c r="H52" s="163">
        <f t="shared" si="14"/>
        <v>28.2</v>
      </c>
      <c r="I52" s="162">
        <v>1264</v>
      </c>
      <c r="J52" s="144">
        <f>ROUND(I52/$I$39*100,1)</f>
        <v>3.3</v>
      </c>
      <c r="K52" s="163">
        <f t="shared" si="15"/>
        <v>55.5</v>
      </c>
      <c r="L52" s="162">
        <v>34</v>
      </c>
      <c r="M52" s="144">
        <f>ROUND(L52/$L$39*100,1)</f>
        <v>0.2</v>
      </c>
      <c r="N52" s="163">
        <f t="shared" si="16"/>
        <v>1.5</v>
      </c>
      <c r="O52" s="162">
        <v>168</v>
      </c>
      <c r="P52" s="144">
        <f>ROUND(O52/$O$39*100,1)</f>
        <v>0.5</v>
      </c>
      <c r="Q52" s="163">
        <f t="shared" si="17"/>
        <v>7.4</v>
      </c>
      <c r="R52" s="162">
        <v>170</v>
      </c>
      <c r="S52" s="144">
        <f>ROUND(R52/$R$39*100,1)</f>
        <v>1</v>
      </c>
      <c r="T52" s="163">
        <f t="shared" si="18"/>
        <v>7.5</v>
      </c>
      <c r="U52" s="162">
        <v>0</v>
      </c>
      <c r="V52" s="162">
        <v>0</v>
      </c>
      <c r="W52" s="162">
        <v>0</v>
      </c>
      <c r="X52" s="163"/>
      <c r="Y52" s="177" t="s">
        <v>646</v>
      </c>
    </row>
    <row r="53" spans="1:25" ht="12" customHeight="1">
      <c r="A53" s="132" t="s">
        <v>532</v>
      </c>
      <c r="B53" s="142" t="s">
        <v>631</v>
      </c>
      <c r="C53" s="142"/>
      <c r="D53" s="143">
        <f t="shared" si="19"/>
        <v>7772</v>
      </c>
      <c r="E53" s="163">
        <f t="shared" si="20"/>
        <v>5.9</v>
      </c>
      <c r="F53" s="162">
        <v>608</v>
      </c>
      <c r="G53" s="144">
        <f>ROUND(F53/$F$39*100,1)</f>
        <v>2.8</v>
      </c>
      <c r="H53" s="163">
        <f t="shared" si="14"/>
        <v>7.8</v>
      </c>
      <c r="I53" s="162">
        <v>1488</v>
      </c>
      <c r="J53" s="144">
        <f>ROUND(I53/$I$39*100,1)</f>
        <v>3.9</v>
      </c>
      <c r="K53" s="163">
        <f t="shared" si="15"/>
        <v>19.1</v>
      </c>
      <c r="L53" s="162">
        <v>981</v>
      </c>
      <c r="M53" s="144">
        <f>ROUND(L53/$L$39*100,1)</f>
        <v>5.1</v>
      </c>
      <c r="N53" s="163">
        <f t="shared" si="16"/>
        <v>12.6</v>
      </c>
      <c r="O53" s="162">
        <v>2073</v>
      </c>
      <c r="P53" s="144">
        <f>ROUND(O53/$O$39*100,1)</f>
        <v>6.4</v>
      </c>
      <c r="Q53" s="163">
        <f t="shared" si="17"/>
        <v>26.7</v>
      </c>
      <c r="R53" s="162">
        <v>2546</v>
      </c>
      <c r="S53" s="144">
        <f>ROUND(R53/$R$39*100,1)</f>
        <v>15.5</v>
      </c>
      <c r="T53" s="163">
        <f t="shared" si="18"/>
        <v>32.8</v>
      </c>
      <c r="U53" s="162">
        <v>76</v>
      </c>
      <c r="V53" s="161">
        <f t="shared" si="21"/>
        <v>2</v>
      </c>
      <c r="W53" s="161">
        <f t="shared" si="22"/>
        <v>1</v>
      </c>
      <c r="X53" s="163"/>
      <c r="Y53" s="177" t="s">
        <v>647</v>
      </c>
    </row>
    <row r="54" spans="1:25" ht="12" customHeight="1">
      <c r="A54" s="132" t="s">
        <v>566</v>
      </c>
      <c r="B54" s="142" t="s">
        <v>632</v>
      </c>
      <c r="C54" s="142"/>
      <c r="D54" s="143">
        <f t="shared" si="19"/>
        <v>28332</v>
      </c>
      <c r="E54" s="163">
        <f t="shared" si="20"/>
        <v>21.5</v>
      </c>
      <c r="F54" s="162">
        <v>4922</v>
      </c>
      <c r="G54" s="144">
        <f aca="true" t="shared" si="23" ref="G54:G62">ROUND(F54/$F$39*100,1)</f>
        <v>23</v>
      </c>
      <c r="H54" s="163">
        <f t="shared" si="14"/>
        <v>17.4</v>
      </c>
      <c r="I54" s="162">
        <v>7071</v>
      </c>
      <c r="J54" s="144">
        <f aca="true" t="shared" si="24" ref="J54:J62">ROUND(I54/$I$39*100,1)</f>
        <v>18.3</v>
      </c>
      <c r="K54" s="163">
        <f t="shared" si="15"/>
        <v>25</v>
      </c>
      <c r="L54" s="162">
        <v>3146</v>
      </c>
      <c r="M54" s="144">
        <f aca="true" t="shared" si="25" ref="M54:M62">ROUND(L54/$L$39*100,1)</f>
        <v>16.4</v>
      </c>
      <c r="N54" s="163">
        <f t="shared" si="16"/>
        <v>11.1</v>
      </c>
      <c r="O54" s="162">
        <v>8292</v>
      </c>
      <c r="P54" s="144">
        <f aca="true" t="shared" si="26" ref="P54:P62">ROUND(O54/$O$39*100,1)</f>
        <v>25.4</v>
      </c>
      <c r="Q54" s="163">
        <f t="shared" si="17"/>
        <v>29.3</v>
      </c>
      <c r="R54" s="162">
        <v>4320</v>
      </c>
      <c r="S54" s="144">
        <f aca="true" t="shared" si="27" ref="S54:S62">ROUND(R54/$R$39*100,1)</f>
        <v>26.3</v>
      </c>
      <c r="T54" s="163">
        <f t="shared" si="18"/>
        <v>15.2</v>
      </c>
      <c r="U54" s="162">
        <v>581</v>
      </c>
      <c r="V54" s="161">
        <f t="shared" si="21"/>
        <v>15.4</v>
      </c>
      <c r="W54" s="161">
        <f t="shared" si="22"/>
        <v>2.1</v>
      </c>
      <c r="X54" s="163"/>
      <c r="Y54" s="177" t="s">
        <v>536</v>
      </c>
    </row>
    <row r="55" spans="1:25" ht="12" customHeight="1">
      <c r="A55" s="132" t="s">
        <v>633</v>
      </c>
      <c r="B55" s="142" t="s">
        <v>533</v>
      </c>
      <c r="C55" s="142"/>
      <c r="D55" s="143">
        <f t="shared" si="19"/>
        <v>3287</v>
      </c>
      <c r="E55" s="163">
        <f t="shared" si="20"/>
        <v>2.5</v>
      </c>
      <c r="F55" s="162">
        <v>1131</v>
      </c>
      <c r="G55" s="144">
        <f t="shared" si="23"/>
        <v>5.3</v>
      </c>
      <c r="H55" s="163">
        <f t="shared" si="14"/>
        <v>34.4</v>
      </c>
      <c r="I55" s="162">
        <v>1296</v>
      </c>
      <c r="J55" s="144">
        <f t="shared" si="24"/>
        <v>3.4</v>
      </c>
      <c r="K55" s="163">
        <f t="shared" si="15"/>
        <v>39.4</v>
      </c>
      <c r="L55" s="162">
        <v>276</v>
      </c>
      <c r="M55" s="144">
        <f t="shared" si="25"/>
        <v>1.4</v>
      </c>
      <c r="N55" s="163">
        <f t="shared" si="16"/>
        <v>8.4</v>
      </c>
      <c r="O55" s="162">
        <v>481</v>
      </c>
      <c r="P55" s="144">
        <f t="shared" si="26"/>
        <v>1.5</v>
      </c>
      <c r="Q55" s="163">
        <f t="shared" si="17"/>
        <v>14.6</v>
      </c>
      <c r="R55" s="162">
        <v>76</v>
      </c>
      <c r="S55" s="144">
        <f t="shared" si="27"/>
        <v>0.5</v>
      </c>
      <c r="T55" s="163">
        <f t="shared" si="18"/>
        <v>2.3</v>
      </c>
      <c r="U55" s="162">
        <v>27</v>
      </c>
      <c r="V55" s="161">
        <f t="shared" si="21"/>
        <v>0.7</v>
      </c>
      <c r="W55" s="161">
        <f t="shared" si="22"/>
        <v>0.8</v>
      </c>
      <c r="X55" s="163"/>
      <c r="Y55" s="177" t="s">
        <v>537</v>
      </c>
    </row>
    <row r="56" spans="1:25" ht="12" customHeight="1">
      <c r="A56" s="132" t="s">
        <v>635</v>
      </c>
      <c r="B56" s="142" t="s">
        <v>538</v>
      </c>
      <c r="C56" s="142"/>
      <c r="D56" s="143">
        <f t="shared" si="19"/>
        <v>1998</v>
      </c>
      <c r="E56" s="163">
        <f t="shared" si="20"/>
        <v>1.5</v>
      </c>
      <c r="F56" s="162">
        <v>343</v>
      </c>
      <c r="G56" s="144">
        <f t="shared" si="23"/>
        <v>1.6</v>
      </c>
      <c r="H56" s="163">
        <f t="shared" si="14"/>
        <v>17.2</v>
      </c>
      <c r="I56" s="162">
        <v>647</v>
      </c>
      <c r="J56" s="144">
        <f t="shared" si="24"/>
        <v>1.7</v>
      </c>
      <c r="K56" s="163">
        <f t="shared" si="15"/>
        <v>32.4</v>
      </c>
      <c r="L56" s="162">
        <v>284</v>
      </c>
      <c r="M56" s="144">
        <f t="shared" si="25"/>
        <v>1.5</v>
      </c>
      <c r="N56" s="163">
        <f t="shared" si="16"/>
        <v>14.2</v>
      </c>
      <c r="O56" s="162">
        <v>649</v>
      </c>
      <c r="P56" s="144">
        <f t="shared" si="26"/>
        <v>2</v>
      </c>
      <c r="Q56" s="163">
        <f t="shared" si="17"/>
        <v>32.5</v>
      </c>
      <c r="R56" s="162">
        <v>71</v>
      </c>
      <c r="S56" s="144">
        <f t="shared" si="27"/>
        <v>0.4</v>
      </c>
      <c r="T56" s="163">
        <f t="shared" si="18"/>
        <v>3.6</v>
      </c>
      <c r="U56" s="162">
        <v>4</v>
      </c>
      <c r="V56" s="161">
        <f t="shared" si="21"/>
        <v>0.1</v>
      </c>
      <c r="W56" s="161">
        <f t="shared" si="22"/>
        <v>0.2</v>
      </c>
      <c r="X56" s="163"/>
      <c r="Y56" s="177" t="s">
        <v>1111</v>
      </c>
    </row>
    <row r="57" spans="1:25" ht="12" customHeight="1">
      <c r="A57" s="132" t="s">
        <v>636</v>
      </c>
      <c r="B57" s="142" t="s">
        <v>634</v>
      </c>
      <c r="C57" s="142"/>
      <c r="D57" s="143">
        <f t="shared" si="19"/>
        <v>14314</v>
      </c>
      <c r="E57" s="163">
        <f t="shared" si="20"/>
        <v>10.9</v>
      </c>
      <c r="F57" s="162">
        <v>3509</v>
      </c>
      <c r="G57" s="144">
        <f t="shared" si="23"/>
        <v>16.4</v>
      </c>
      <c r="H57" s="163">
        <f t="shared" si="14"/>
        <v>24.5</v>
      </c>
      <c r="I57" s="162">
        <v>5189</v>
      </c>
      <c r="J57" s="144">
        <f t="shared" si="24"/>
        <v>13.5</v>
      </c>
      <c r="K57" s="163">
        <f t="shared" si="15"/>
        <v>36.3</v>
      </c>
      <c r="L57" s="162">
        <v>2789</v>
      </c>
      <c r="M57" s="144">
        <f t="shared" si="25"/>
        <v>14.6</v>
      </c>
      <c r="N57" s="163">
        <f t="shared" si="16"/>
        <v>19.5</v>
      </c>
      <c r="O57" s="162">
        <v>2325</v>
      </c>
      <c r="P57" s="144">
        <f t="shared" si="26"/>
        <v>7.1</v>
      </c>
      <c r="Q57" s="163">
        <f t="shared" si="17"/>
        <v>16.2</v>
      </c>
      <c r="R57" s="162">
        <v>367</v>
      </c>
      <c r="S57" s="144">
        <f t="shared" si="27"/>
        <v>2.2</v>
      </c>
      <c r="T57" s="163">
        <f t="shared" si="18"/>
        <v>2.6</v>
      </c>
      <c r="U57" s="162">
        <v>135</v>
      </c>
      <c r="V57" s="161">
        <f t="shared" si="21"/>
        <v>3.6</v>
      </c>
      <c r="W57" s="161">
        <f t="shared" si="22"/>
        <v>0.9</v>
      </c>
      <c r="X57" s="163"/>
      <c r="Y57" s="177" t="s">
        <v>534</v>
      </c>
    </row>
    <row r="58" spans="1:25" ht="12" customHeight="1">
      <c r="A58" s="132" t="s">
        <v>637</v>
      </c>
      <c r="B58" s="142" t="s">
        <v>638</v>
      </c>
      <c r="C58" s="142"/>
      <c r="D58" s="143">
        <f t="shared" si="19"/>
        <v>16421</v>
      </c>
      <c r="E58" s="163">
        <f t="shared" si="20"/>
        <v>12.4</v>
      </c>
      <c r="F58" s="162">
        <v>1679</v>
      </c>
      <c r="G58" s="144">
        <f t="shared" si="23"/>
        <v>7.9</v>
      </c>
      <c r="H58" s="163">
        <f t="shared" si="14"/>
        <v>10.2</v>
      </c>
      <c r="I58" s="162">
        <v>5386</v>
      </c>
      <c r="J58" s="144">
        <f t="shared" si="24"/>
        <v>14</v>
      </c>
      <c r="K58" s="163">
        <f t="shared" si="15"/>
        <v>32.8</v>
      </c>
      <c r="L58" s="162">
        <v>3061</v>
      </c>
      <c r="M58" s="144">
        <f t="shared" si="25"/>
        <v>16</v>
      </c>
      <c r="N58" s="163">
        <f t="shared" si="16"/>
        <v>18.6</v>
      </c>
      <c r="O58" s="162">
        <v>4053</v>
      </c>
      <c r="P58" s="144">
        <f t="shared" si="26"/>
        <v>12.4</v>
      </c>
      <c r="Q58" s="163">
        <f t="shared" si="17"/>
        <v>24.7</v>
      </c>
      <c r="R58" s="162">
        <v>1856</v>
      </c>
      <c r="S58" s="144">
        <f t="shared" si="27"/>
        <v>11.3</v>
      </c>
      <c r="T58" s="163">
        <f t="shared" si="18"/>
        <v>11.3</v>
      </c>
      <c r="U58" s="162">
        <v>386</v>
      </c>
      <c r="V58" s="161">
        <f t="shared" si="21"/>
        <v>10.2</v>
      </c>
      <c r="W58" s="161">
        <f t="shared" si="22"/>
        <v>2.4</v>
      </c>
      <c r="X58" s="163"/>
      <c r="Y58" s="177" t="s">
        <v>638</v>
      </c>
    </row>
    <row r="59" spans="1:25" ht="12" customHeight="1">
      <c r="A59" s="132" t="s">
        <v>642</v>
      </c>
      <c r="B59" s="142" t="s">
        <v>639</v>
      </c>
      <c r="C59" s="142"/>
      <c r="D59" s="143">
        <f t="shared" si="19"/>
        <v>6011</v>
      </c>
      <c r="E59" s="163">
        <f t="shared" si="20"/>
        <v>4.6</v>
      </c>
      <c r="F59" s="162">
        <v>351</v>
      </c>
      <c r="G59" s="144">
        <f t="shared" si="23"/>
        <v>1.6</v>
      </c>
      <c r="H59" s="163">
        <f t="shared" si="14"/>
        <v>5.8</v>
      </c>
      <c r="I59" s="162">
        <v>1507</v>
      </c>
      <c r="J59" s="144">
        <f t="shared" si="24"/>
        <v>3.9</v>
      </c>
      <c r="K59" s="163">
        <f t="shared" si="15"/>
        <v>25.1</v>
      </c>
      <c r="L59" s="162">
        <v>1520</v>
      </c>
      <c r="M59" s="144">
        <f t="shared" si="25"/>
        <v>7.9</v>
      </c>
      <c r="N59" s="163">
        <f t="shared" si="16"/>
        <v>25.3</v>
      </c>
      <c r="O59" s="162">
        <v>1808</v>
      </c>
      <c r="P59" s="144">
        <f t="shared" si="26"/>
        <v>5.5</v>
      </c>
      <c r="Q59" s="163">
        <f t="shared" si="17"/>
        <v>30.1</v>
      </c>
      <c r="R59" s="162">
        <v>578</v>
      </c>
      <c r="S59" s="144">
        <f t="shared" si="27"/>
        <v>3.5</v>
      </c>
      <c r="T59" s="163">
        <f t="shared" si="18"/>
        <v>9.6</v>
      </c>
      <c r="U59" s="162">
        <v>247</v>
      </c>
      <c r="V59" s="161">
        <f t="shared" si="21"/>
        <v>6.5</v>
      </c>
      <c r="W59" s="161">
        <f t="shared" si="22"/>
        <v>4.1</v>
      </c>
      <c r="X59" s="163"/>
      <c r="Y59" s="177" t="s">
        <v>535</v>
      </c>
    </row>
    <row r="60" spans="1:25" ht="12" customHeight="1">
      <c r="A60" s="132" t="s">
        <v>643</v>
      </c>
      <c r="B60" s="142" t="s">
        <v>640</v>
      </c>
      <c r="C60" s="16"/>
      <c r="D60" s="143">
        <f t="shared" si="19"/>
        <v>1651</v>
      </c>
      <c r="E60" s="163">
        <f t="shared" si="20"/>
        <v>1.3</v>
      </c>
      <c r="F60" s="162">
        <v>132</v>
      </c>
      <c r="G60" s="144">
        <f t="shared" si="23"/>
        <v>0.6</v>
      </c>
      <c r="H60" s="163">
        <f t="shared" si="14"/>
        <v>8</v>
      </c>
      <c r="I60" s="162">
        <v>379</v>
      </c>
      <c r="J60" s="144">
        <f t="shared" si="24"/>
        <v>1</v>
      </c>
      <c r="K60" s="163">
        <f t="shared" si="15"/>
        <v>23</v>
      </c>
      <c r="L60" s="162">
        <v>250</v>
      </c>
      <c r="M60" s="144">
        <f t="shared" si="25"/>
        <v>1.3</v>
      </c>
      <c r="N60" s="163">
        <f t="shared" si="16"/>
        <v>15.1</v>
      </c>
      <c r="O60" s="162">
        <v>471</v>
      </c>
      <c r="P60" s="144">
        <f t="shared" si="26"/>
        <v>1.4</v>
      </c>
      <c r="Q60" s="163">
        <f t="shared" si="17"/>
        <v>28.5</v>
      </c>
      <c r="R60" s="162">
        <v>67</v>
      </c>
      <c r="S60" s="144">
        <f t="shared" si="27"/>
        <v>0.4</v>
      </c>
      <c r="T60" s="163">
        <f t="shared" si="18"/>
        <v>4.1</v>
      </c>
      <c r="U60" s="162">
        <v>352</v>
      </c>
      <c r="V60" s="161">
        <f t="shared" si="21"/>
        <v>9.3</v>
      </c>
      <c r="W60" s="161">
        <f t="shared" si="22"/>
        <v>21.3</v>
      </c>
      <c r="X60" s="16"/>
      <c r="Y60" s="177" t="s">
        <v>1153</v>
      </c>
    </row>
    <row r="61" spans="1:25" ht="21.75" customHeight="1">
      <c r="A61" s="132" t="s">
        <v>644</v>
      </c>
      <c r="B61" s="145" t="s">
        <v>164</v>
      </c>
      <c r="D61" s="143">
        <f t="shared" si="19"/>
        <v>23001</v>
      </c>
      <c r="E61" s="163">
        <f t="shared" si="20"/>
        <v>17.4</v>
      </c>
      <c r="F61" s="162">
        <v>3484</v>
      </c>
      <c r="G61" s="144">
        <f t="shared" si="23"/>
        <v>16.3</v>
      </c>
      <c r="H61" s="163">
        <f t="shared" si="14"/>
        <v>15.1</v>
      </c>
      <c r="I61" s="162">
        <v>8671</v>
      </c>
      <c r="J61" s="144">
        <f t="shared" si="24"/>
        <v>22.5</v>
      </c>
      <c r="K61" s="163">
        <f t="shared" si="15"/>
        <v>37.7</v>
      </c>
      <c r="L61" s="162">
        <v>2924</v>
      </c>
      <c r="M61" s="144">
        <f t="shared" si="25"/>
        <v>15.3</v>
      </c>
      <c r="N61" s="163">
        <f t="shared" si="16"/>
        <v>12.7</v>
      </c>
      <c r="O61" s="162">
        <v>5712</v>
      </c>
      <c r="P61" s="144">
        <f t="shared" si="26"/>
        <v>17.5</v>
      </c>
      <c r="Q61" s="163">
        <f t="shared" si="17"/>
        <v>24.8</v>
      </c>
      <c r="R61" s="162">
        <v>1857</v>
      </c>
      <c r="S61" s="144">
        <f t="shared" si="27"/>
        <v>11.3</v>
      </c>
      <c r="T61" s="163">
        <f t="shared" si="18"/>
        <v>8.1</v>
      </c>
      <c r="U61" s="162">
        <v>353</v>
      </c>
      <c r="V61" s="161">
        <f t="shared" si="21"/>
        <v>9.4</v>
      </c>
      <c r="W61" s="161">
        <f t="shared" si="22"/>
        <v>1.5</v>
      </c>
      <c r="Y61" s="177" t="s">
        <v>1488</v>
      </c>
    </row>
    <row r="62" spans="1:25" ht="21.75" customHeight="1">
      <c r="A62" s="132" t="s">
        <v>645</v>
      </c>
      <c r="B62" s="145" t="s">
        <v>165</v>
      </c>
      <c r="D62" s="143">
        <f t="shared" si="19"/>
        <v>5727</v>
      </c>
      <c r="E62" s="163">
        <f t="shared" si="20"/>
        <v>4.3</v>
      </c>
      <c r="F62" s="162">
        <v>1606</v>
      </c>
      <c r="G62" s="144">
        <f t="shared" si="23"/>
        <v>7.5</v>
      </c>
      <c r="H62" s="163">
        <f t="shared" si="14"/>
        <v>28</v>
      </c>
      <c r="I62" s="162">
        <v>1949</v>
      </c>
      <c r="J62" s="144">
        <f t="shared" si="24"/>
        <v>5.1</v>
      </c>
      <c r="K62" s="163">
        <f t="shared" si="15"/>
        <v>34</v>
      </c>
      <c r="L62" s="162">
        <v>1064</v>
      </c>
      <c r="M62" s="144">
        <f t="shared" si="25"/>
        <v>5.6</v>
      </c>
      <c r="N62" s="163">
        <f t="shared" si="16"/>
        <v>18.6</v>
      </c>
      <c r="O62" s="162">
        <v>789</v>
      </c>
      <c r="P62" s="144">
        <f t="shared" si="26"/>
        <v>2.4</v>
      </c>
      <c r="Q62" s="163">
        <f t="shared" si="17"/>
        <v>13.8</v>
      </c>
      <c r="R62" s="162">
        <v>38</v>
      </c>
      <c r="S62" s="144">
        <f t="shared" si="27"/>
        <v>0.2</v>
      </c>
      <c r="T62" s="163">
        <f t="shared" si="18"/>
        <v>0.7</v>
      </c>
      <c r="U62" s="162">
        <v>281</v>
      </c>
      <c r="V62" s="161">
        <f t="shared" si="21"/>
        <v>7.4</v>
      </c>
      <c r="W62" s="161">
        <f t="shared" si="22"/>
        <v>4.9</v>
      </c>
      <c r="Y62" s="177" t="s">
        <v>1489</v>
      </c>
    </row>
    <row r="63" spans="1:25" ht="7.5" customHeight="1">
      <c r="A63" s="147"/>
      <c r="B63" s="224"/>
      <c r="C63" s="225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179"/>
    </row>
    <row r="64" spans="23:24" ht="12">
      <c r="W64" s="135"/>
      <c r="X64" s="135"/>
    </row>
  </sheetData>
  <mergeCells count="4">
    <mergeCell ref="B34:B37"/>
    <mergeCell ref="B3:B6"/>
    <mergeCell ref="Y34:Y37"/>
    <mergeCell ref="Y3:Y6"/>
  </mergeCells>
  <printOptions/>
  <pageMargins left="0.5905511811023623" right="0.5905511811023623" top="0.5905511811023623" bottom="0.5905511811023623" header="0.7086614173228347" footer="0.5118110236220472"/>
  <pageSetup horizontalDpi="400" verticalDpi="400" orientation="portrait" paperSize="9" r:id="rId1"/>
  <colBreaks count="1" manualBreakCount="1">
    <brk id="12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61"/>
  <sheetViews>
    <sheetView zoomScaleSheetLayoutView="75" workbookViewId="0" topLeftCell="A23">
      <selection activeCell="E37" sqref="E37"/>
    </sheetView>
  </sheetViews>
  <sheetFormatPr defaultColWidth="9.00390625" defaultRowHeight="12.75"/>
  <cols>
    <col min="1" max="1" width="1.25" style="460" customWidth="1"/>
    <col min="2" max="2" width="8.625" style="82" customWidth="1"/>
    <col min="3" max="3" width="0.875" style="82" customWidth="1"/>
    <col min="4" max="4" width="9.625" style="458" customWidth="1"/>
    <col min="5" max="5" width="10.25390625" style="458" customWidth="1"/>
    <col min="6" max="6" width="6.875" style="458" customWidth="1"/>
    <col min="7" max="7" width="8.00390625" style="458" customWidth="1"/>
    <col min="8" max="8" width="6.75390625" style="458" customWidth="1"/>
    <col min="9" max="9" width="6.875" style="458" customWidth="1"/>
    <col min="10" max="10" width="7.875" style="458" customWidth="1"/>
    <col min="11" max="11" width="8.875" style="458" customWidth="1"/>
    <col min="12" max="12" width="7.875" style="458" customWidth="1"/>
    <col min="13" max="13" width="8.75390625" style="458" customWidth="1"/>
    <col min="14" max="14" width="6.75390625" style="458" customWidth="1"/>
    <col min="15" max="16" width="7.875" style="458" customWidth="1"/>
    <col min="17" max="18" width="8.25390625" style="458" customWidth="1"/>
    <col min="19" max="19" width="8.75390625" style="458" customWidth="1"/>
    <col min="20" max="20" width="7.875" style="458" customWidth="1"/>
    <col min="21" max="21" width="8.75390625" style="458" customWidth="1"/>
    <col min="22" max="22" width="7.75390625" style="458" customWidth="1"/>
    <col min="23" max="23" width="7.875" style="458" customWidth="1"/>
    <col min="24" max="24" width="8.00390625" style="458" customWidth="1"/>
    <col min="25" max="25" width="8.375" style="458" customWidth="1"/>
    <col min="26" max="26" width="1.12109375" style="458" customWidth="1"/>
    <col min="27" max="27" width="6.00390625" style="459" customWidth="1"/>
    <col min="28" max="28" width="0.875" style="460" customWidth="1"/>
    <col min="29" max="29" width="6.75390625" style="460" customWidth="1"/>
    <col min="30" max="30" width="0.74609375" style="460" customWidth="1"/>
    <col min="31" max="31" width="7.875" style="460" customWidth="1"/>
    <col min="32" max="32" width="9.25390625" style="460" customWidth="1"/>
    <col min="33" max="33" width="7.875" style="460" customWidth="1"/>
    <col min="34" max="34" width="8.75390625" style="460" customWidth="1"/>
    <col min="35" max="35" width="6.875" style="460" customWidth="1"/>
    <col min="36" max="36" width="8.75390625" style="460" customWidth="1"/>
    <col min="37" max="37" width="6.875" style="460" customWidth="1"/>
    <col min="38" max="39" width="7.875" style="460" customWidth="1"/>
    <col min="40" max="40" width="8.75390625" style="460" customWidth="1"/>
    <col min="41" max="41" width="6.875" style="460" customWidth="1"/>
    <col min="42" max="42" width="8.75390625" style="460" customWidth="1"/>
  </cols>
  <sheetData>
    <row r="1" spans="2:14" ht="21.75" customHeight="1">
      <c r="B1" s="632" t="s">
        <v>1271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</row>
    <row r="2" spans="2:42" ht="9" customHeight="1">
      <c r="B2" s="461"/>
      <c r="C2" s="461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3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</row>
    <row r="3" spans="1:42" s="460" customFormat="1" ht="27.75" customHeight="1">
      <c r="A3" s="465"/>
      <c r="B3" s="630" t="s">
        <v>1291</v>
      </c>
      <c r="C3" s="493"/>
      <c r="D3" s="625" t="s">
        <v>1492</v>
      </c>
      <c r="E3" s="625"/>
      <c r="F3" s="626" t="s">
        <v>1493</v>
      </c>
      <c r="G3" s="627"/>
      <c r="H3" s="625" t="s">
        <v>1494</v>
      </c>
      <c r="I3" s="625"/>
      <c r="J3" s="626" t="s">
        <v>1495</v>
      </c>
      <c r="K3" s="627"/>
      <c r="L3" s="625" t="s">
        <v>1496</v>
      </c>
      <c r="M3" s="625"/>
      <c r="N3" s="501" t="s">
        <v>1272</v>
      </c>
      <c r="O3" s="502" t="s">
        <v>1273</v>
      </c>
      <c r="P3" s="625" t="s">
        <v>1498</v>
      </c>
      <c r="Q3" s="625"/>
      <c r="R3" s="628" t="s">
        <v>1499</v>
      </c>
      <c r="S3" s="629"/>
      <c r="T3" s="625" t="s">
        <v>1502</v>
      </c>
      <c r="U3" s="625"/>
      <c r="V3" s="626" t="s">
        <v>1503</v>
      </c>
      <c r="W3" s="627"/>
      <c r="X3" s="625" t="s">
        <v>1504</v>
      </c>
      <c r="Y3" s="625"/>
      <c r="Z3" s="466"/>
      <c r="AA3" s="636" t="s">
        <v>1292</v>
      </c>
      <c r="AB3" s="465"/>
      <c r="AC3" s="630" t="s">
        <v>1291</v>
      </c>
      <c r="AD3" s="493"/>
      <c r="AE3" s="634" t="s">
        <v>1505</v>
      </c>
      <c r="AF3" s="634"/>
      <c r="AG3" s="628" t="s">
        <v>1274</v>
      </c>
      <c r="AH3" s="629"/>
      <c r="AI3" s="639" t="s">
        <v>1275</v>
      </c>
      <c r="AJ3" s="639"/>
      <c r="AK3" s="628" t="s">
        <v>1276</v>
      </c>
      <c r="AL3" s="635"/>
      <c r="AM3" s="634" t="s">
        <v>1277</v>
      </c>
      <c r="AN3" s="634"/>
      <c r="AO3" s="633" t="s">
        <v>1278</v>
      </c>
      <c r="AP3" s="634"/>
    </row>
    <row r="4" spans="1:42" s="460" customFormat="1" ht="24" customHeight="1">
      <c r="A4" s="464"/>
      <c r="B4" s="631"/>
      <c r="C4" s="494"/>
      <c r="D4" s="487" t="s">
        <v>1511</v>
      </c>
      <c r="E4" s="500" t="s">
        <v>1512</v>
      </c>
      <c r="F4" s="498" t="s">
        <v>1511</v>
      </c>
      <c r="G4" s="500" t="s">
        <v>1512</v>
      </c>
      <c r="H4" s="499" t="s">
        <v>1511</v>
      </c>
      <c r="I4" s="487" t="s">
        <v>1512</v>
      </c>
      <c r="J4" s="498" t="s">
        <v>1511</v>
      </c>
      <c r="K4" s="500" t="s">
        <v>1512</v>
      </c>
      <c r="L4" s="499" t="s">
        <v>1511</v>
      </c>
      <c r="M4" s="487" t="s">
        <v>1512</v>
      </c>
      <c r="N4" s="498" t="s">
        <v>1511</v>
      </c>
      <c r="O4" s="500" t="s">
        <v>1512</v>
      </c>
      <c r="P4" s="499" t="s">
        <v>1511</v>
      </c>
      <c r="Q4" s="487" t="s">
        <v>1512</v>
      </c>
      <c r="R4" s="498" t="s">
        <v>1511</v>
      </c>
      <c r="S4" s="500" t="s">
        <v>1512</v>
      </c>
      <c r="T4" s="499" t="s">
        <v>1511</v>
      </c>
      <c r="U4" s="487" t="s">
        <v>1512</v>
      </c>
      <c r="V4" s="498" t="s">
        <v>1511</v>
      </c>
      <c r="W4" s="500" t="s">
        <v>1512</v>
      </c>
      <c r="X4" s="499" t="s">
        <v>1511</v>
      </c>
      <c r="Y4" s="487" t="s">
        <v>1512</v>
      </c>
      <c r="Z4" s="452"/>
      <c r="AA4" s="637"/>
      <c r="AB4" s="464"/>
      <c r="AC4" s="631"/>
      <c r="AD4" s="494"/>
      <c r="AE4" s="487" t="s">
        <v>1511</v>
      </c>
      <c r="AF4" s="498" t="s">
        <v>1512</v>
      </c>
      <c r="AG4" s="500" t="s">
        <v>1511</v>
      </c>
      <c r="AH4" s="499" t="s">
        <v>1512</v>
      </c>
      <c r="AI4" s="487" t="s">
        <v>1511</v>
      </c>
      <c r="AJ4" s="498" t="s">
        <v>1512</v>
      </c>
      <c r="AK4" s="500" t="s">
        <v>1511</v>
      </c>
      <c r="AL4" s="499" t="s">
        <v>1512</v>
      </c>
      <c r="AM4" s="487" t="s">
        <v>1511</v>
      </c>
      <c r="AN4" s="498" t="s">
        <v>1512</v>
      </c>
      <c r="AO4" s="500" t="s">
        <v>1511</v>
      </c>
      <c r="AP4" s="487" t="s">
        <v>1512</v>
      </c>
    </row>
    <row r="5" spans="2:30" s="460" customFormat="1" ht="9" customHeight="1">
      <c r="B5" s="82"/>
      <c r="C5" s="495"/>
      <c r="D5" s="362"/>
      <c r="E5" s="484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503"/>
      <c r="AC5" s="82"/>
      <c r="AD5" s="495"/>
    </row>
    <row r="6" spans="1:42" s="458" customFormat="1" ht="13.5" customHeight="1">
      <c r="A6" s="538" t="s">
        <v>1279</v>
      </c>
      <c r="B6" s="538"/>
      <c r="C6" s="495"/>
      <c r="D6" s="482">
        <f>SUM(F6:F6,H6:H6,J6:J6,L6:L6,N6:N6,P6:P6,R6:R6,T6:T6,V6:V6,X6:X6,AE6,AG6,AI6,AK6,AM6,AO6)</f>
        <v>251883</v>
      </c>
      <c r="E6" s="482">
        <f>SUM(G6:G6,I6:I6,K6:K6,M6:M6,O6:O6,Q6:Q6,S6:S6,U6:U6,W6:W6,Y6:Y6,AF6,AH6,AJ6,AL6,AN6,AP6)</f>
        <v>2414969</v>
      </c>
      <c r="F6" s="485">
        <v>3437</v>
      </c>
      <c r="G6" s="485">
        <v>36538</v>
      </c>
      <c r="H6" s="485">
        <v>274</v>
      </c>
      <c r="I6" s="485">
        <v>3077</v>
      </c>
      <c r="J6" s="485">
        <v>23407</v>
      </c>
      <c r="K6" s="485">
        <v>224253</v>
      </c>
      <c r="L6" s="485">
        <v>11370</v>
      </c>
      <c r="M6" s="485">
        <v>210694</v>
      </c>
      <c r="N6" s="485">
        <v>700</v>
      </c>
      <c r="O6" s="485">
        <v>13031</v>
      </c>
      <c r="P6" s="485">
        <v>2253</v>
      </c>
      <c r="Q6" s="485">
        <v>44342</v>
      </c>
      <c r="R6" s="485">
        <v>6352</v>
      </c>
      <c r="S6" s="485">
        <v>135084</v>
      </c>
      <c r="T6" s="485">
        <v>63700</v>
      </c>
      <c r="U6" s="485">
        <v>524767</v>
      </c>
      <c r="V6" s="485">
        <v>4650</v>
      </c>
      <c r="W6" s="485">
        <v>53416</v>
      </c>
      <c r="X6" s="485">
        <v>16646</v>
      </c>
      <c r="Y6" s="485">
        <v>41950</v>
      </c>
      <c r="Z6" s="490"/>
      <c r="AA6" s="504" t="s">
        <v>1293</v>
      </c>
      <c r="AB6" s="638" t="s">
        <v>1279</v>
      </c>
      <c r="AC6" s="638"/>
      <c r="AD6" s="495"/>
      <c r="AE6" s="474">
        <v>38293</v>
      </c>
      <c r="AF6" s="474">
        <v>210377</v>
      </c>
      <c r="AG6" s="474">
        <v>15747</v>
      </c>
      <c r="AH6" s="474">
        <v>264111</v>
      </c>
      <c r="AI6" s="474">
        <v>9367</v>
      </c>
      <c r="AJ6" s="474">
        <v>114498</v>
      </c>
      <c r="AK6" s="474">
        <v>2669</v>
      </c>
      <c r="AL6" s="474">
        <v>43639</v>
      </c>
      <c r="AM6" s="474">
        <v>50107</v>
      </c>
      <c r="AN6" s="474">
        <v>370135</v>
      </c>
      <c r="AO6" s="474">
        <v>2911</v>
      </c>
      <c r="AP6" s="474">
        <v>125057</v>
      </c>
    </row>
    <row r="7" spans="2:42" s="460" customFormat="1" ht="9" customHeight="1">
      <c r="B7" s="82" t="s">
        <v>1280</v>
      </c>
      <c r="C7" s="495"/>
      <c r="D7" s="468"/>
      <c r="E7" s="468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102"/>
      <c r="AA7" s="503"/>
      <c r="AB7" s="459"/>
      <c r="AC7" s="467" t="s">
        <v>1280</v>
      </c>
      <c r="AD7" s="495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</row>
    <row r="8" spans="2:42" s="460" customFormat="1" ht="13.5" customHeight="1">
      <c r="B8" s="73" t="s">
        <v>1294</v>
      </c>
      <c r="C8" s="496"/>
      <c r="D8" s="483">
        <f aca="true" t="shared" si="0" ref="D8:D18">SUM(F8:F8,H8:H8,J8:J8,L8:L8,N8:N8,P8:P8,R8:R8,T8:T8,V8:V8,X8:X8,AE8,AG8,AI8,AK8,AM8,AO8)</f>
        <v>74191</v>
      </c>
      <c r="E8" s="483">
        <f aca="true" t="shared" si="1" ref="E8:E18">SUM(G8:G8,I8:I8,K8:K8,M8:M8,O8:O8,Q8:Q8,S8:S8,U8:U8,W8:W8,Y8:Y8,AF8,AH8,AJ8,AL8,AN8,AP8)</f>
        <v>840151</v>
      </c>
      <c r="F8" s="485">
        <v>63</v>
      </c>
      <c r="G8" s="485">
        <v>937</v>
      </c>
      <c r="H8" s="485">
        <v>17</v>
      </c>
      <c r="I8" s="485">
        <v>203</v>
      </c>
      <c r="J8" s="485">
        <v>6296</v>
      </c>
      <c r="K8" s="485">
        <v>69668</v>
      </c>
      <c r="L8" s="485">
        <v>2479</v>
      </c>
      <c r="M8" s="485">
        <v>39364</v>
      </c>
      <c r="N8" s="485">
        <v>67</v>
      </c>
      <c r="O8" s="485">
        <v>4404</v>
      </c>
      <c r="P8" s="485">
        <v>1282</v>
      </c>
      <c r="Q8" s="485">
        <v>32262</v>
      </c>
      <c r="R8" s="485">
        <v>1474</v>
      </c>
      <c r="S8" s="485">
        <v>41247</v>
      </c>
      <c r="T8" s="485">
        <v>18725</v>
      </c>
      <c r="U8" s="485">
        <v>206044</v>
      </c>
      <c r="V8" s="485">
        <v>1339</v>
      </c>
      <c r="W8" s="485">
        <v>23518</v>
      </c>
      <c r="X8" s="485">
        <v>8344</v>
      </c>
      <c r="Y8" s="485">
        <v>24870</v>
      </c>
      <c r="Z8" s="491"/>
      <c r="AA8" s="505" t="s">
        <v>1295</v>
      </c>
      <c r="AB8" s="470"/>
      <c r="AC8" s="76" t="s">
        <v>1294</v>
      </c>
      <c r="AD8" s="496"/>
      <c r="AE8" s="474">
        <v>11406</v>
      </c>
      <c r="AF8" s="474">
        <v>79669</v>
      </c>
      <c r="AG8" s="474">
        <v>4781</v>
      </c>
      <c r="AH8" s="474">
        <v>90115</v>
      </c>
      <c r="AI8" s="474">
        <v>2445</v>
      </c>
      <c r="AJ8" s="474">
        <v>39662</v>
      </c>
      <c r="AK8" s="474">
        <v>414</v>
      </c>
      <c r="AL8" s="474">
        <v>8198</v>
      </c>
      <c r="AM8" s="474">
        <v>14767</v>
      </c>
      <c r="AN8" s="474">
        <v>148627</v>
      </c>
      <c r="AO8" s="474">
        <v>292</v>
      </c>
      <c r="AP8" s="474">
        <v>31363</v>
      </c>
    </row>
    <row r="9" spans="2:42" s="460" customFormat="1" ht="13.5" customHeight="1">
      <c r="B9" s="73" t="s">
        <v>1296</v>
      </c>
      <c r="C9" s="496"/>
      <c r="D9" s="483">
        <f t="shared" si="0"/>
        <v>23768</v>
      </c>
      <c r="E9" s="483">
        <f t="shared" si="1"/>
        <v>304884</v>
      </c>
      <c r="F9" s="485">
        <v>20</v>
      </c>
      <c r="G9" s="485">
        <v>457</v>
      </c>
      <c r="H9" s="485">
        <v>6</v>
      </c>
      <c r="I9" s="485">
        <v>96</v>
      </c>
      <c r="J9" s="485">
        <v>865</v>
      </c>
      <c r="K9" s="485">
        <v>15061</v>
      </c>
      <c r="L9" s="485">
        <v>398</v>
      </c>
      <c r="M9" s="485">
        <v>4454</v>
      </c>
      <c r="N9" s="485">
        <v>19</v>
      </c>
      <c r="O9" s="485">
        <v>2555</v>
      </c>
      <c r="P9" s="485">
        <v>743</v>
      </c>
      <c r="Q9" s="485">
        <v>20984</v>
      </c>
      <c r="R9" s="485">
        <v>166</v>
      </c>
      <c r="S9" s="485">
        <v>4439</v>
      </c>
      <c r="T9" s="485">
        <v>5928</v>
      </c>
      <c r="U9" s="485">
        <v>64247</v>
      </c>
      <c r="V9" s="485">
        <v>630</v>
      </c>
      <c r="W9" s="485">
        <v>15985</v>
      </c>
      <c r="X9" s="485">
        <v>2428</v>
      </c>
      <c r="Y9" s="485">
        <v>10718</v>
      </c>
      <c r="Z9" s="491"/>
      <c r="AA9" s="505" t="s">
        <v>1297</v>
      </c>
      <c r="AB9" s="470"/>
      <c r="AC9" s="76" t="s">
        <v>1298</v>
      </c>
      <c r="AD9" s="496"/>
      <c r="AE9" s="474">
        <v>5375</v>
      </c>
      <c r="AF9" s="474">
        <v>41661</v>
      </c>
      <c r="AG9" s="474">
        <v>1098</v>
      </c>
      <c r="AH9" s="474">
        <v>21500</v>
      </c>
      <c r="AI9" s="474">
        <v>629</v>
      </c>
      <c r="AJ9" s="474">
        <v>8795</v>
      </c>
      <c r="AK9" s="474">
        <v>145</v>
      </c>
      <c r="AL9" s="474">
        <v>2595</v>
      </c>
      <c r="AM9" s="474">
        <v>5214</v>
      </c>
      <c r="AN9" s="474">
        <v>75018</v>
      </c>
      <c r="AO9" s="474">
        <v>104</v>
      </c>
      <c r="AP9" s="474">
        <v>16319</v>
      </c>
    </row>
    <row r="10" spans="2:42" s="460" customFormat="1" ht="13.5" customHeight="1">
      <c r="B10" s="73" t="s">
        <v>1299</v>
      </c>
      <c r="C10" s="496"/>
      <c r="D10" s="483">
        <f t="shared" si="0"/>
        <v>8548</v>
      </c>
      <c r="E10" s="483">
        <f t="shared" si="1"/>
        <v>89887</v>
      </c>
      <c r="F10" s="485">
        <v>5</v>
      </c>
      <c r="G10" s="485">
        <v>45</v>
      </c>
      <c r="H10" s="488" t="s">
        <v>209</v>
      </c>
      <c r="I10" s="488" t="s">
        <v>209</v>
      </c>
      <c r="J10" s="485">
        <v>960</v>
      </c>
      <c r="K10" s="485">
        <v>9377</v>
      </c>
      <c r="L10" s="485">
        <v>242</v>
      </c>
      <c r="M10" s="485">
        <v>2038</v>
      </c>
      <c r="N10" s="485">
        <v>6</v>
      </c>
      <c r="O10" s="485">
        <v>250</v>
      </c>
      <c r="P10" s="485">
        <v>159</v>
      </c>
      <c r="Q10" s="485">
        <v>3227</v>
      </c>
      <c r="R10" s="485">
        <v>142</v>
      </c>
      <c r="S10" s="485">
        <v>2982</v>
      </c>
      <c r="T10" s="485">
        <v>2088</v>
      </c>
      <c r="U10" s="485">
        <v>21109</v>
      </c>
      <c r="V10" s="485">
        <v>123</v>
      </c>
      <c r="W10" s="485">
        <v>1856</v>
      </c>
      <c r="X10" s="485">
        <v>837</v>
      </c>
      <c r="Y10" s="485">
        <v>2739</v>
      </c>
      <c r="Z10" s="491"/>
      <c r="AA10" s="505" t="s">
        <v>1300</v>
      </c>
      <c r="AB10" s="470"/>
      <c r="AC10" s="76" t="s">
        <v>1301</v>
      </c>
      <c r="AD10" s="496"/>
      <c r="AE10" s="474">
        <v>1220</v>
      </c>
      <c r="AF10" s="474">
        <v>7777</v>
      </c>
      <c r="AG10" s="474">
        <v>630</v>
      </c>
      <c r="AH10" s="474">
        <v>10663</v>
      </c>
      <c r="AI10" s="474">
        <v>292</v>
      </c>
      <c r="AJ10" s="474">
        <v>8598</v>
      </c>
      <c r="AK10" s="474">
        <v>43</v>
      </c>
      <c r="AL10" s="474">
        <v>880</v>
      </c>
      <c r="AM10" s="474">
        <v>1761</v>
      </c>
      <c r="AN10" s="474">
        <v>14892</v>
      </c>
      <c r="AO10" s="474">
        <v>40</v>
      </c>
      <c r="AP10" s="474">
        <v>3454</v>
      </c>
    </row>
    <row r="11" spans="2:42" s="460" customFormat="1" ht="13.5" customHeight="1">
      <c r="B11" s="73" t="s">
        <v>1302</v>
      </c>
      <c r="C11" s="496"/>
      <c r="D11" s="483">
        <f t="shared" si="0"/>
        <v>8537</v>
      </c>
      <c r="E11" s="483">
        <f t="shared" si="1"/>
        <v>94762</v>
      </c>
      <c r="F11" s="485">
        <v>3</v>
      </c>
      <c r="G11" s="485">
        <v>23</v>
      </c>
      <c r="H11" s="485">
        <v>1</v>
      </c>
      <c r="I11" s="485">
        <v>6</v>
      </c>
      <c r="J11" s="485">
        <v>1116</v>
      </c>
      <c r="K11" s="485">
        <v>12218</v>
      </c>
      <c r="L11" s="485">
        <v>495</v>
      </c>
      <c r="M11" s="485">
        <v>6791</v>
      </c>
      <c r="N11" s="485">
        <v>10</v>
      </c>
      <c r="O11" s="485">
        <v>312</v>
      </c>
      <c r="P11" s="485">
        <v>71</v>
      </c>
      <c r="Q11" s="485">
        <v>2136</v>
      </c>
      <c r="R11" s="485">
        <v>212</v>
      </c>
      <c r="S11" s="485">
        <v>6252</v>
      </c>
      <c r="T11" s="485">
        <v>2379</v>
      </c>
      <c r="U11" s="485">
        <v>27335</v>
      </c>
      <c r="V11" s="485">
        <v>106</v>
      </c>
      <c r="W11" s="485">
        <v>866</v>
      </c>
      <c r="X11" s="485">
        <v>889</v>
      </c>
      <c r="Y11" s="485">
        <v>2007</v>
      </c>
      <c r="Z11" s="491"/>
      <c r="AA11" s="505" t="s">
        <v>1303</v>
      </c>
      <c r="AB11" s="470"/>
      <c r="AC11" s="76" t="s">
        <v>1304</v>
      </c>
      <c r="AD11" s="496"/>
      <c r="AE11" s="474">
        <v>824</v>
      </c>
      <c r="AF11" s="474">
        <v>4521</v>
      </c>
      <c r="AG11" s="474">
        <v>523</v>
      </c>
      <c r="AH11" s="474">
        <v>10533</v>
      </c>
      <c r="AI11" s="474">
        <v>222</v>
      </c>
      <c r="AJ11" s="474">
        <v>3592</v>
      </c>
      <c r="AK11" s="474">
        <v>47</v>
      </c>
      <c r="AL11" s="474">
        <v>1123</v>
      </c>
      <c r="AM11" s="474">
        <v>1607</v>
      </c>
      <c r="AN11" s="474">
        <v>14640</v>
      </c>
      <c r="AO11" s="474">
        <v>32</v>
      </c>
      <c r="AP11" s="474">
        <v>2407</v>
      </c>
    </row>
    <row r="12" spans="2:42" s="460" customFormat="1" ht="13.5" customHeight="1">
      <c r="B12" s="73" t="s">
        <v>1305</v>
      </c>
      <c r="C12" s="496"/>
      <c r="D12" s="483">
        <f t="shared" si="0"/>
        <v>7552</v>
      </c>
      <c r="E12" s="483">
        <f t="shared" si="1"/>
        <v>84510</v>
      </c>
      <c r="F12" s="485">
        <v>4</v>
      </c>
      <c r="G12" s="485">
        <v>17</v>
      </c>
      <c r="H12" s="488" t="s">
        <v>209</v>
      </c>
      <c r="I12" s="488" t="s">
        <v>209</v>
      </c>
      <c r="J12" s="485">
        <v>897</v>
      </c>
      <c r="K12" s="485">
        <v>10114</v>
      </c>
      <c r="L12" s="485">
        <v>423</v>
      </c>
      <c r="M12" s="485">
        <v>7433</v>
      </c>
      <c r="N12" s="485">
        <v>4</v>
      </c>
      <c r="O12" s="485">
        <v>126</v>
      </c>
      <c r="P12" s="485">
        <v>63</v>
      </c>
      <c r="Q12" s="485">
        <v>656</v>
      </c>
      <c r="R12" s="485">
        <v>274</v>
      </c>
      <c r="S12" s="485">
        <v>9988</v>
      </c>
      <c r="T12" s="485">
        <v>2133</v>
      </c>
      <c r="U12" s="485">
        <v>24983</v>
      </c>
      <c r="V12" s="485">
        <v>93</v>
      </c>
      <c r="W12" s="485">
        <v>1137</v>
      </c>
      <c r="X12" s="485">
        <v>985</v>
      </c>
      <c r="Y12" s="485">
        <v>2202</v>
      </c>
      <c r="Z12" s="491"/>
      <c r="AA12" s="505" t="s">
        <v>1306</v>
      </c>
      <c r="AB12" s="470"/>
      <c r="AC12" s="76" t="s">
        <v>1307</v>
      </c>
      <c r="AD12" s="496"/>
      <c r="AE12" s="474">
        <v>749</v>
      </c>
      <c r="AF12" s="474">
        <v>4287</v>
      </c>
      <c r="AG12" s="474">
        <v>414</v>
      </c>
      <c r="AH12" s="474">
        <v>8825</v>
      </c>
      <c r="AI12" s="474">
        <v>154</v>
      </c>
      <c r="AJ12" s="474">
        <v>2304</v>
      </c>
      <c r="AK12" s="474">
        <v>39</v>
      </c>
      <c r="AL12" s="474">
        <v>663</v>
      </c>
      <c r="AM12" s="474">
        <v>1301</v>
      </c>
      <c r="AN12" s="474">
        <v>11050</v>
      </c>
      <c r="AO12" s="474">
        <v>19</v>
      </c>
      <c r="AP12" s="474">
        <v>725</v>
      </c>
    </row>
    <row r="13" spans="2:42" s="460" customFormat="1" ht="13.5" customHeight="1">
      <c r="B13" s="73" t="s">
        <v>1308</v>
      </c>
      <c r="C13" s="496"/>
      <c r="D13" s="483">
        <f t="shared" si="0"/>
        <v>6777</v>
      </c>
      <c r="E13" s="483">
        <f t="shared" si="1"/>
        <v>61334</v>
      </c>
      <c r="F13" s="485">
        <v>5</v>
      </c>
      <c r="G13" s="485">
        <v>22</v>
      </c>
      <c r="H13" s="488" t="s">
        <v>209</v>
      </c>
      <c r="I13" s="488" t="s">
        <v>209</v>
      </c>
      <c r="J13" s="485">
        <v>615</v>
      </c>
      <c r="K13" s="485">
        <v>6758</v>
      </c>
      <c r="L13" s="485">
        <v>169</v>
      </c>
      <c r="M13" s="485">
        <v>2620</v>
      </c>
      <c r="N13" s="485">
        <v>4</v>
      </c>
      <c r="O13" s="485">
        <v>362</v>
      </c>
      <c r="P13" s="485">
        <v>79</v>
      </c>
      <c r="Q13" s="485">
        <v>2116</v>
      </c>
      <c r="R13" s="485">
        <v>106</v>
      </c>
      <c r="S13" s="485">
        <v>2210</v>
      </c>
      <c r="T13" s="485">
        <v>1534</v>
      </c>
      <c r="U13" s="485">
        <v>15290</v>
      </c>
      <c r="V13" s="485">
        <v>110</v>
      </c>
      <c r="W13" s="485">
        <v>959</v>
      </c>
      <c r="X13" s="485">
        <v>1279</v>
      </c>
      <c r="Y13" s="485">
        <v>2878</v>
      </c>
      <c r="Z13" s="491"/>
      <c r="AA13" s="505" t="s">
        <v>1309</v>
      </c>
      <c r="AB13" s="470"/>
      <c r="AC13" s="76" t="s">
        <v>1310</v>
      </c>
      <c r="AD13" s="496"/>
      <c r="AE13" s="474">
        <v>760</v>
      </c>
      <c r="AF13" s="474">
        <v>4501</v>
      </c>
      <c r="AG13" s="474">
        <v>504</v>
      </c>
      <c r="AH13" s="474">
        <v>7830</v>
      </c>
      <c r="AI13" s="474">
        <v>236</v>
      </c>
      <c r="AJ13" s="474">
        <v>3656</v>
      </c>
      <c r="AK13" s="474">
        <v>28</v>
      </c>
      <c r="AL13" s="474">
        <v>621</v>
      </c>
      <c r="AM13" s="474">
        <v>1327</v>
      </c>
      <c r="AN13" s="474">
        <v>10459</v>
      </c>
      <c r="AO13" s="474">
        <v>21</v>
      </c>
      <c r="AP13" s="474">
        <v>1052</v>
      </c>
    </row>
    <row r="14" spans="2:42" s="460" customFormat="1" ht="13.5" customHeight="1">
      <c r="B14" s="73" t="s">
        <v>1311</v>
      </c>
      <c r="C14" s="496"/>
      <c r="D14" s="483">
        <f t="shared" si="0"/>
        <v>3600</v>
      </c>
      <c r="E14" s="483">
        <f t="shared" si="1"/>
        <v>36390</v>
      </c>
      <c r="F14" s="485">
        <v>8</v>
      </c>
      <c r="G14" s="485">
        <v>42</v>
      </c>
      <c r="H14" s="485">
        <v>7</v>
      </c>
      <c r="I14" s="485">
        <v>77</v>
      </c>
      <c r="J14" s="485">
        <v>333</v>
      </c>
      <c r="K14" s="485">
        <v>2400</v>
      </c>
      <c r="L14" s="485">
        <v>51</v>
      </c>
      <c r="M14" s="485">
        <v>814</v>
      </c>
      <c r="N14" s="485">
        <v>8</v>
      </c>
      <c r="O14" s="485">
        <v>210</v>
      </c>
      <c r="P14" s="485">
        <v>18</v>
      </c>
      <c r="Q14" s="485">
        <v>357</v>
      </c>
      <c r="R14" s="485">
        <v>95</v>
      </c>
      <c r="S14" s="485">
        <v>1333</v>
      </c>
      <c r="T14" s="485">
        <v>778</v>
      </c>
      <c r="U14" s="485">
        <v>7372</v>
      </c>
      <c r="V14" s="485">
        <v>39</v>
      </c>
      <c r="W14" s="485">
        <v>363</v>
      </c>
      <c r="X14" s="485">
        <v>465</v>
      </c>
      <c r="Y14" s="485">
        <v>912</v>
      </c>
      <c r="Z14" s="491"/>
      <c r="AA14" s="505" t="s">
        <v>1312</v>
      </c>
      <c r="AB14" s="470"/>
      <c r="AC14" s="76" t="s">
        <v>1313</v>
      </c>
      <c r="AD14" s="496"/>
      <c r="AE14" s="474">
        <v>552</v>
      </c>
      <c r="AF14" s="474">
        <v>4188</v>
      </c>
      <c r="AG14" s="474">
        <v>309</v>
      </c>
      <c r="AH14" s="474">
        <v>6016</v>
      </c>
      <c r="AI14" s="474">
        <v>184</v>
      </c>
      <c r="AJ14" s="474">
        <v>3070</v>
      </c>
      <c r="AK14" s="474">
        <v>29</v>
      </c>
      <c r="AL14" s="474">
        <v>568</v>
      </c>
      <c r="AM14" s="474">
        <v>706</v>
      </c>
      <c r="AN14" s="474">
        <v>3606</v>
      </c>
      <c r="AO14" s="474">
        <v>18</v>
      </c>
      <c r="AP14" s="474">
        <v>5062</v>
      </c>
    </row>
    <row r="15" spans="2:42" s="460" customFormat="1" ht="13.5" customHeight="1">
      <c r="B15" s="73" t="s">
        <v>1314</v>
      </c>
      <c r="C15" s="496"/>
      <c r="D15" s="483">
        <f t="shared" si="0"/>
        <v>6719</v>
      </c>
      <c r="E15" s="483">
        <f t="shared" si="1"/>
        <v>67734</v>
      </c>
      <c r="F15" s="485">
        <v>5</v>
      </c>
      <c r="G15" s="485">
        <v>27</v>
      </c>
      <c r="H15" s="488" t="s">
        <v>209</v>
      </c>
      <c r="I15" s="488" t="s">
        <v>209</v>
      </c>
      <c r="J15" s="485">
        <v>582</v>
      </c>
      <c r="K15" s="485">
        <v>5720</v>
      </c>
      <c r="L15" s="485">
        <v>388</v>
      </c>
      <c r="M15" s="485">
        <v>9151</v>
      </c>
      <c r="N15" s="485">
        <v>5</v>
      </c>
      <c r="O15" s="485">
        <v>215</v>
      </c>
      <c r="P15" s="485">
        <v>54</v>
      </c>
      <c r="Q15" s="485">
        <v>483</v>
      </c>
      <c r="R15" s="485">
        <v>154</v>
      </c>
      <c r="S15" s="485">
        <v>5334</v>
      </c>
      <c r="T15" s="485">
        <v>1649</v>
      </c>
      <c r="U15" s="485">
        <v>18354</v>
      </c>
      <c r="V15" s="485">
        <v>110</v>
      </c>
      <c r="W15" s="485">
        <v>1127</v>
      </c>
      <c r="X15" s="485">
        <v>851</v>
      </c>
      <c r="Y15" s="485">
        <v>1781</v>
      </c>
      <c r="Z15" s="491"/>
      <c r="AA15" s="505" t="s">
        <v>1315</v>
      </c>
      <c r="AB15" s="470"/>
      <c r="AC15" s="76" t="s">
        <v>1316</v>
      </c>
      <c r="AD15" s="496"/>
      <c r="AE15" s="474">
        <v>904</v>
      </c>
      <c r="AF15" s="474">
        <v>4891</v>
      </c>
      <c r="AG15" s="474">
        <v>535</v>
      </c>
      <c r="AH15" s="474">
        <v>9007</v>
      </c>
      <c r="AI15" s="474">
        <v>249</v>
      </c>
      <c r="AJ15" s="474">
        <v>2662</v>
      </c>
      <c r="AK15" s="474">
        <v>34</v>
      </c>
      <c r="AL15" s="474">
        <v>564</v>
      </c>
      <c r="AM15" s="474">
        <v>1178</v>
      </c>
      <c r="AN15" s="474">
        <v>7518</v>
      </c>
      <c r="AO15" s="474">
        <v>21</v>
      </c>
      <c r="AP15" s="474">
        <v>900</v>
      </c>
    </row>
    <row r="16" spans="2:42" s="460" customFormat="1" ht="13.5" customHeight="1">
      <c r="B16" s="73" t="s">
        <v>1317</v>
      </c>
      <c r="C16" s="496"/>
      <c r="D16" s="483">
        <f t="shared" si="0"/>
        <v>2730</v>
      </c>
      <c r="E16" s="483">
        <f t="shared" si="1"/>
        <v>38236</v>
      </c>
      <c r="F16" s="485">
        <v>2</v>
      </c>
      <c r="G16" s="485">
        <v>22</v>
      </c>
      <c r="H16" s="488" t="s">
        <v>209</v>
      </c>
      <c r="I16" s="488" t="s">
        <v>209</v>
      </c>
      <c r="J16" s="485">
        <v>182</v>
      </c>
      <c r="K16" s="485">
        <v>2286</v>
      </c>
      <c r="L16" s="485">
        <v>64</v>
      </c>
      <c r="M16" s="485">
        <v>1822</v>
      </c>
      <c r="N16" s="485">
        <v>7</v>
      </c>
      <c r="O16" s="485">
        <v>287</v>
      </c>
      <c r="P16" s="485">
        <v>54</v>
      </c>
      <c r="Q16" s="485">
        <v>2016</v>
      </c>
      <c r="R16" s="485">
        <v>66</v>
      </c>
      <c r="S16" s="485">
        <v>3616</v>
      </c>
      <c r="T16" s="485">
        <v>780</v>
      </c>
      <c r="U16" s="485">
        <v>10013</v>
      </c>
      <c r="V16" s="485">
        <v>46</v>
      </c>
      <c r="W16" s="485">
        <v>586</v>
      </c>
      <c r="X16" s="485">
        <v>267</v>
      </c>
      <c r="Y16" s="485">
        <v>853</v>
      </c>
      <c r="Z16" s="491"/>
      <c r="AA16" s="505" t="s">
        <v>1318</v>
      </c>
      <c r="AB16" s="470"/>
      <c r="AC16" s="76" t="s">
        <v>1319</v>
      </c>
      <c r="AD16" s="496"/>
      <c r="AE16" s="474">
        <v>341</v>
      </c>
      <c r="AF16" s="474">
        <v>3159</v>
      </c>
      <c r="AG16" s="474">
        <v>250</v>
      </c>
      <c r="AH16" s="474">
        <v>5254</v>
      </c>
      <c r="AI16" s="474">
        <v>131</v>
      </c>
      <c r="AJ16" s="474">
        <v>2478</v>
      </c>
      <c r="AK16" s="474">
        <v>14</v>
      </c>
      <c r="AL16" s="474">
        <v>676</v>
      </c>
      <c r="AM16" s="474">
        <v>513</v>
      </c>
      <c r="AN16" s="474">
        <v>4483</v>
      </c>
      <c r="AO16" s="474">
        <v>13</v>
      </c>
      <c r="AP16" s="474">
        <v>685</v>
      </c>
    </row>
    <row r="17" spans="2:42" s="460" customFormat="1" ht="13.5" customHeight="1">
      <c r="B17" s="73" t="s">
        <v>1320</v>
      </c>
      <c r="C17" s="496"/>
      <c r="D17" s="483">
        <f t="shared" si="0"/>
        <v>3355</v>
      </c>
      <c r="E17" s="483">
        <f t="shared" si="1"/>
        <v>33971</v>
      </c>
      <c r="F17" s="485">
        <v>3</v>
      </c>
      <c r="G17" s="485">
        <v>227</v>
      </c>
      <c r="H17" s="485">
        <v>2</v>
      </c>
      <c r="I17" s="485">
        <v>18</v>
      </c>
      <c r="J17" s="485">
        <v>402</v>
      </c>
      <c r="K17" s="485">
        <v>2758</v>
      </c>
      <c r="L17" s="485">
        <v>180</v>
      </c>
      <c r="M17" s="485">
        <v>2585</v>
      </c>
      <c r="N17" s="485">
        <v>4</v>
      </c>
      <c r="O17" s="485">
        <v>87</v>
      </c>
      <c r="P17" s="485">
        <v>20</v>
      </c>
      <c r="Q17" s="485">
        <v>81</v>
      </c>
      <c r="R17" s="485">
        <v>143</v>
      </c>
      <c r="S17" s="485">
        <v>2840</v>
      </c>
      <c r="T17" s="485">
        <v>797</v>
      </c>
      <c r="U17" s="485">
        <v>9091</v>
      </c>
      <c r="V17" s="485">
        <v>43</v>
      </c>
      <c r="W17" s="485">
        <v>375</v>
      </c>
      <c r="X17" s="485">
        <v>193</v>
      </c>
      <c r="Y17" s="485">
        <v>408</v>
      </c>
      <c r="Z17" s="491"/>
      <c r="AA17" s="505" t="s">
        <v>1321</v>
      </c>
      <c r="AB17" s="470"/>
      <c r="AC17" s="76" t="s">
        <v>1322</v>
      </c>
      <c r="AD17" s="496"/>
      <c r="AE17" s="474">
        <v>398</v>
      </c>
      <c r="AF17" s="474">
        <v>2459</v>
      </c>
      <c r="AG17" s="474">
        <v>296</v>
      </c>
      <c r="AH17" s="474">
        <v>6259</v>
      </c>
      <c r="AI17" s="474">
        <v>207</v>
      </c>
      <c r="AJ17" s="474">
        <v>2682</v>
      </c>
      <c r="AK17" s="474">
        <v>17</v>
      </c>
      <c r="AL17" s="474">
        <v>378</v>
      </c>
      <c r="AM17" s="474">
        <v>636</v>
      </c>
      <c r="AN17" s="474">
        <v>3250</v>
      </c>
      <c r="AO17" s="474">
        <v>14</v>
      </c>
      <c r="AP17" s="474">
        <v>473</v>
      </c>
    </row>
    <row r="18" spans="2:42" s="460" customFormat="1" ht="13.5" customHeight="1">
      <c r="B18" s="73" t="s">
        <v>1281</v>
      </c>
      <c r="C18" s="496"/>
      <c r="D18" s="483">
        <f t="shared" si="0"/>
        <v>2605</v>
      </c>
      <c r="E18" s="483">
        <f t="shared" si="1"/>
        <v>28443</v>
      </c>
      <c r="F18" s="485">
        <v>8</v>
      </c>
      <c r="G18" s="485">
        <v>55</v>
      </c>
      <c r="H18" s="485">
        <v>1</v>
      </c>
      <c r="I18" s="485">
        <v>6</v>
      </c>
      <c r="J18" s="485">
        <v>344</v>
      </c>
      <c r="K18" s="485">
        <v>2976</v>
      </c>
      <c r="L18" s="485">
        <v>69</v>
      </c>
      <c r="M18" s="485">
        <v>1656</v>
      </c>
      <c r="N18" s="488" t="s">
        <v>209</v>
      </c>
      <c r="O18" s="488" t="s">
        <v>209</v>
      </c>
      <c r="P18" s="485">
        <v>21</v>
      </c>
      <c r="Q18" s="485">
        <v>206</v>
      </c>
      <c r="R18" s="485">
        <v>116</v>
      </c>
      <c r="S18" s="485">
        <v>2253</v>
      </c>
      <c r="T18" s="485">
        <v>659</v>
      </c>
      <c r="U18" s="485">
        <v>8250</v>
      </c>
      <c r="V18" s="485">
        <v>39</v>
      </c>
      <c r="W18" s="485">
        <v>264</v>
      </c>
      <c r="X18" s="485">
        <v>150</v>
      </c>
      <c r="Y18" s="485">
        <v>372</v>
      </c>
      <c r="Z18" s="491" t="s">
        <v>1323</v>
      </c>
      <c r="AA18" s="505" t="s">
        <v>1282</v>
      </c>
      <c r="AB18" s="470"/>
      <c r="AC18" s="76" t="s">
        <v>1283</v>
      </c>
      <c r="AD18" s="496"/>
      <c r="AE18" s="474">
        <v>283</v>
      </c>
      <c r="AF18" s="474">
        <v>2225</v>
      </c>
      <c r="AG18" s="474">
        <v>222</v>
      </c>
      <c r="AH18" s="474">
        <v>4228</v>
      </c>
      <c r="AI18" s="474">
        <v>141</v>
      </c>
      <c r="AJ18" s="474">
        <v>1825</v>
      </c>
      <c r="AK18" s="474">
        <v>18</v>
      </c>
      <c r="AL18" s="474">
        <v>130</v>
      </c>
      <c r="AM18" s="474">
        <v>524</v>
      </c>
      <c r="AN18" s="474">
        <v>3711</v>
      </c>
      <c r="AO18" s="474">
        <v>10</v>
      </c>
      <c r="AP18" s="474">
        <v>286</v>
      </c>
    </row>
    <row r="19" spans="2:42" s="460" customFormat="1" ht="9" customHeight="1">
      <c r="B19" s="82" t="s">
        <v>1280</v>
      </c>
      <c r="C19" s="495"/>
      <c r="D19" s="468"/>
      <c r="E19" s="468"/>
      <c r="F19" s="485"/>
      <c r="G19" s="485"/>
      <c r="H19" s="485"/>
      <c r="I19" s="485"/>
      <c r="J19" s="485"/>
      <c r="K19" s="485"/>
      <c r="L19" s="485"/>
      <c r="M19" s="485"/>
      <c r="N19" s="488"/>
      <c r="O19" s="488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102"/>
      <c r="AA19" s="503" t="s">
        <v>1280</v>
      </c>
      <c r="AB19" s="459"/>
      <c r="AC19" s="467" t="s">
        <v>1280</v>
      </c>
      <c r="AD19" s="495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</row>
    <row r="20" spans="2:42" s="472" customFormat="1" ht="13.5" customHeight="1">
      <c r="B20" s="471" t="s">
        <v>1324</v>
      </c>
      <c r="C20" s="497"/>
      <c r="D20" s="482">
        <f aca="true" t="shared" si="2" ref="D20:E24">SUM(F20:F20,H20:H20,J20:J20,L20:L20,N20:N20,P20:P20,R20:R20,T20:T20,V20:V20,X20:X20,AE20,AG20,AI20,AK20,AM20,AO20)</f>
        <v>15162</v>
      </c>
      <c r="E20" s="482">
        <f t="shared" si="2"/>
        <v>131904</v>
      </c>
      <c r="F20" s="486">
        <v>22</v>
      </c>
      <c r="G20" s="486">
        <v>295</v>
      </c>
      <c r="H20" s="486">
        <v>8</v>
      </c>
      <c r="I20" s="486">
        <v>58</v>
      </c>
      <c r="J20" s="486">
        <v>1276</v>
      </c>
      <c r="K20" s="486">
        <v>9631</v>
      </c>
      <c r="L20" s="486">
        <v>608</v>
      </c>
      <c r="M20" s="486">
        <v>10433</v>
      </c>
      <c r="N20" s="486">
        <v>19</v>
      </c>
      <c r="O20" s="486">
        <v>694</v>
      </c>
      <c r="P20" s="486">
        <v>116</v>
      </c>
      <c r="Q20" s="486">
        <v>2279</v>
      </c>
      <c r="R20" s="486">
        <v>304</v>
      </c>
      <c r="S20" s="486">
        <v>7772</v>
      </c>
      <c r="T20" s="486">
        <v>4247</v>
      </c>
      <c r="U20" s="486">
        <v>28332</v>
      </c>
      <c r="V20" s="486">
        <v>324</v>
      </c>
      <c r="W20" s="486">
        <v>3287</v>
      </c>
      <c r="X20" s="486">
        <v>873</v>
      </c>
      <c r="Y20" s="486">
        <v>1998</v>
      </c>
      <c r="Z20" s="490"/>
      <c r="AA20" s="506" t="s">
        <v>1325</v>
      </c>
      <c r="AB20" s="459"/>
      <c r="AC20" s="467" t="s">
        <v>1324</v>
      </c>
      <c r="AD20" s="497"/>
      <c r="AE20" s="492">
        <v>2692</v>
      </c>
      <c r="AF20" s="492">
        <v>14314</v>
      </c>
      <c r="AG20" s="492">
        <v>874</v>
      </c>
      <c r="AH20" s="492">
        <v>16421</v>
      </c>
      <c r="AI20" s="492">
        <v>555</v>
      </c>
      <c r="AJ20" s="492">
        <v>6011</v>
      </c>
      <c r="AK20" s="492">
        <v>152</v>
      </c>
      <c r="AL20" s="492">
        <v>1651</v>
      </c>
      <c r="AM20" s="492">
        <v>3000</v>
      </c>
      <c r="AN20" s="492">
        <v>23001</v>
      </c>
      <c r="AO20" s="492">
        <v>92</v>
      </c>
      <c r="AP20" s="492">
        <v>5727</v>
      </c>
    </row>
    <row r="21" spans="2:42" s="460" customFormat="1" ht="13.5" customHeight="1">
      <c r="B21" s="73" t="s">
        <v>1326</v>
      </c>
      <c r="C21" s="496"/>
      <c r="D21" s="483">
        <f t="shared" si="2"/>
        <v>6789</v>
      </c>
      <c r="E21" s="483">
        <f t="shared" si="2"/>
        <v>59903</v>
      </c>
      <c r="F21" s="485">
        <v>10</v>
      </c>
      <c r="G21" s="485">
        <v>152</v>
      </c>
      <c r="H21" s="485">
        <v>3</v>
      </c>
      <c r="I21" s="485">
        <v>14</v>
      </c>
      <c r="J21" s="485">
        <v>455</v>
      </c>
      <c r="K21" s="485">
        <v>3363</v>
      </c>
      <c r="L21" s="485">
        <v>493</v>
      </c>
      <c r="M21" s="485">
        <v>9098</v>
      </c>
      <c r="N21" s="485">
        <v>14</v>
      </c>
      <c r="O21" s="485">
        <v>335</v>
      </c>
      <c r="P21" s="485">
        <v>37</v>
      </c>
      <c r="Q21" s="485">
        <v>250</v>
      </c>
      <c r="R21" s="485">
        <v>228</v>
      </c>
      <c r="S21" s="485">
        <v>3857</v>
      </c>
      <c r="T21" s="485">
        <v>2088</v>
      </c>
      <c r="U21" s="485">
        <v>13399</v>
      </c>
      <c r="V21" s="485">
        <v>123</v>
      </c>
      <c r="W21" s="485">
        <v>1301</v>
      </c>
      <c r="X21" s="485">
        <v>147</v>
      </c>
      <c r="Y21" s="485">
        <v>504</v>
      </c>
      <c r="Z21" s="491"/>
      <c r="AA21" s="505" t="s">
        <v>1327</v>
      </c>
      <c r="AB21" s="470"/>
      <c r="AC21" s="76" t="s">
        <v>1326</v>
      </c>
      <c r="AD21" s="496"/>
      <c r="AE21" s="474">
        <v>1159</v>
      </c>
      <c r="AF21" s="474">
        <v>6249</v>
      </c>
      <c r="AG21" s="474">
        <v>451</v>
      </c>
      <c r="AH21" s="474">
        <v>8230</v>
      </c>
      <c r="AI21" s="474">
        <v>220</v>
      </c>
      <c r="AJ21" s="474">
        <v>2841</v>
      </c>
      <c r="AK21" s="474">
        <v>66</v>
      </c>
      <c r="AL21" s="474">
        <v>718</v>
      </c>
      <c r="AM21" s="474">
        <v>1248</v>
      </c>
      <c r="AN21" s="474">
        <v>7695</v>
      </c>
      <c r="AO21" s="474">
        <v>47</v>
      </c>
      <c r="AP21" s="474">
        <v>1897</v>
      </c>
    </row>
    <row r="22" spans="2:42" s="460" customFormat="1" ht="13.5" customHeight="1">
      <c r="B22" s="73" t="s">
        <v>1328</v>
      </c>
      <c r="C22" s="496"/>
      <c r="D22" s="483">
        <f t="shared" si="2"/>
        <v>15774</v>
      </c>
      <c r="E22" s="483">
        <f t="shared" si="2"/>
        <v>154677</v>
      </c>
      <c r="F22" s="485">
        <v>51</v>
      </c>
      <c r="G22" s="485">
        <v>540</v>
      </c>
      <c r="H22" s="485">
        <v>6</v>
      </c>
      <c r="I22" s="485">
        <v>96</v>
      </c>
      <c r="J22" s="485">
        <v>1537</v>
      </c>
      <c r="K22" s="485">
        <v>14759</v>
      </c>
      <c r="L22" s="485">
        <v>764</v>
      </c>
      <c r="M22" s="485">
        <v>11539</v>
      </c>
      <c r="N22" s="485">
        <v>12</v>
      </c>
      <c r="O22" s="485">
        <v>833</v>
      </c>
      <c r="P22" s="485">
        <v>126</v>
      </c>
      <c r="Q22" s="485">
        <v>2185</v>
      </c>
      <c r="R22" s="485">
        <v>371</v>
      </c>
      <c r="S22" s="485">
        <v>7853</v>
      </c>
      <c r="T22" s="485">
        <v>4186</v>
      </c>
      <c r="U22" s="485">
        <v>36703</v>
      </c>
      <c r="V22" s="485">
        <v>352</v>
      </c>
      <c r="W22" s="485">
        <v>3901</v>
      </c>
      <c r="X22" s="485">
        <v>1177</v>
      </c>
      <c r="Y22" s="485">
        <v>2679</v>
      </c>
      <c r="Z22" s="491"/>
      <c r="AA22" s="505" t="s">
        <v>1329</v>
      </c>
      <c r="AB22" s="470"/>
      <c r="AC22" s="76" t="s">
        <v>1328</v>
      </c>
      <c r="AD22" s="496"/>
      <c r="AE22" s="474">
        <v>2329</v>
      </c>
      <c r="AF22" s="474">
        <v>12316</v>
      </c>
      <c r="AG22" s="474">
        <v>1134</v>
      </c>
      <c r="AH22" s="474">
        <v>20999</v>
      </c>
      <c r="AI22" s="474">
        <v>488</v>
      </c>
      <c r="AJ22" s="474">
        <v>6722</v>
      </c>
      <c r="AK22" s="474">
        <v>119</v>
      </c>
      <c r="AL22" s="474">
        <v>1873</v>
      </c>
      <c r="AM22" s="474">
        <v>3049</v>
      </c>
      <c r="AN22" s="474">
        <v>23932</v>
      </c>
      <c r="AO22" s="474">
        <v>73</v>
      </c>
      <c r="AP22" s="474">
        <v>7747</v>
      </c>
    </row>
    <row r="23" spans="2:42" s="460" customFormat="1" ht="13.5" customHeight="1">
      <c r="B23" s="73" t="s">
        <v>1330</v>
      </c>
      <c r="C23" s="496"/>
      <c r="D23" s="483">
        <f t="shared" si="2"/>
        <v>5248</v>
      </c>
      <c r="E23" s="483">
        <f t="shared" si="2"/>
        <v>50809</v>
      </c>
      <c r="F23" s="485">
        <v>2</v>
      </c>
      <c r="G23" s="485">
        <v>71</v>
      </c>
      <c r="H23" s="488" t="s">
        <v>209</v>
      </c>
      <c r="I23" s="488" t="s">
        <v>209</v>
      </c>
      <c r="J23" s="485">
        <v>572</v>
      </c>
      <c r="K23" s="485">
        <v>5713</v>
      </c>
      <c r="L23" s="485">
        <v>247</v>
      </c>
      <c r="M23" s="485">
        <v>8262</v>
      </c>
      <c r="N23" s="485">
        <v>17</v>
      </c>
      <c r="O23" s="485">
        <v>379</v>
      </c>
      <c r="P23" s="485">
        <v>43</v>
      </c>
      <c r="Q23" s="485">
        <v>704</v>
      </c>
      <c r="R23" s="485">
        <v>156</v>
      </c>
      <c r="S23" s="485">
        <v>2979</v>
      </c>
      <c r="T23" s="485">
        <v>1287</v>
      </c>
      <c r="U23" s="485">
        <v>9360</v>
      </c>
      <c r="V23" s="485">
        <v>139</v>
      </c>
      <c r="W23" s="485">
        <v>1114</v>
      </c>
      <c r="X23" s="485">
        <v>280</v>
      </c>
      <c r="Y23" s="485">
        <v>690</v>
      </c>
      <c r="Z23" s="491"/>
      <c r="AA23" s="505" t="s">
        <v>1331</v>
      </c>
      <c r="AB23" s="470"/>
      <c r="AC23" s="76" t="s">
        <v>1330</v>
      </c>
      <c r="AD23" s="496"/>
      <c r="AE23" s="474">
        <v>931</v>
      </c>
      <c r="AF23" s="474">
        <v>3238</v>
      </c>
      <c r="AG23" s="474">
        <v>273</v>
      </c>
      <c r="AH23" s="474">
        <v>5540</v>
      </c>
      <c r="AI23" s="474">
        <v>139</v>
      </c>
      <c r="AJ23" s="474">
        <v>2143</v>
      </c>
      <c r="AK23" s="474">
        <v>48</v>
      </c>
      <c r="AL23" s="474">
        <v>477</v>
      </c>
      <c r="AM23" s="474">
        <v>1077</v>
      </c>
      <c r="AN23" s="474">
        <v>8464</v>
      </c>
      <c r="AO23" s="474">
        <v>37</v>
      </c>
      <c r="AP23" s="474">
        <v>1675</v>
      </c>
    </row>
    <row r="24" spans="2:42" s="460" customFormat="1" ht="13.5" customHeight="1">
      <c r="B24" s="73" t="s">
        <v>1332</v>
      </c>
      <c r="C24" s="496"/>
      <c r="D24" s="483">
        <f t="shared" si="2"/>
        <v>9732</v>
      </c>
      <c r="E24" s="483">
        <f t="shared" si="2"/>
        <v>84024</v>
      </c>
      <c r="F24" s="485">
        <v>48</v>
      </c>
      <c r="G24" s="485">
        <v>668</v>
      </c>
      <c r="H24" s="485">
        <v>9</v>
      </c>
      <c r="I24" s="485">
        <v>519</v>
      </c>
      <c r="J24" s="485">
        <v>771</v>
      </c>
      <c r="K24" s="485">
        <v>6971</v>
      </c>
      <c r="L24" s="485">
        <v>334</v>
      </c>
      <c r="M24" s="485">
        <v>6727</v>
      </c>
      <c r="N24" s="485">
        <v>20</v>
      </c>
      <c r="O24" s="485">
        <v>579</v>
      </c>
      <c r="P24" s="485">
        <v>73</v>
      </c>
      <c r="Q24" s="485">
        <v>884</v>
      </c>
      <c r="R24" s="485">
        <v>297</v>
      </c>
      <c r="S24" s="485">
        <v>5820</v>
      </c>
      <c r="T24" s="485">
        <v>2414</v>
      </c>
      <c r="U24" s="485">
        <v>18357</v>
      </c>
      <c r="V24" s="485">
        <v>224</v>
      </c>
      <c r="W24" s="485">
        <v>2640</v>
      </c>
      <c r="X24" s="485">
        <v>1026</v>
      </c>
      <c r="Y24" s="485">
        <v>1692</v>
      </c>
      <c r="Z24" s="491"/>
      <c r="AA24" s="505" t="s">
        <v>1333</v>
      </c>
      <c r="AB24" s="470"/>
      <c r="AC24" s="76" t="s">
        <v>1332</v>
      </c>
      <c r="AD24" s="496"/>
      <c r="AE24" s="474">
        <v>1642</v>
      </c>
      <c r="AF24" s="474">
        <v>7979</v>
      </c>
      <c r="AG24" s="474">
        <v>505</v>
      </c>
      <c r="AH24" s="474">
        <v>9211</v>
      </c>
      <c r="AI24" s="474">
        <v>306</v>
      </c>
      <c r="AJ24" s="474">
        <v>3542</v>
      </c>
      <c r="AK24" s="474">
        <v>83</v>
      </c>
      <c r="AL24" s="474">
        <v>1231</v>
      </c>
      <c r="AM24" s="474">
        <v>1892</v>
      </c>
      <c r="AN24" s="474">
        <v>13489</v>
      </c>
      <c r="AO24" s="474">
        <v>88</v>
      </c>
      <c r="AP24" s="474">
        <v>3715</v>
      </c>
    </row>
    <row r="25" spans="2:42" s="460" customFormat="1" ht="9" customHeight="1">
      <c r="B25" s="73" t="s">
        <v>1280</v>
      </c>
      <c r="C25" s="495"/>
      <c r="D25" s="468"/>
      <c r="E25" s="468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102"/>
      <c r="AA25" s="503" t="s">
        <v>1280</v>
      </c>
      <c r="AB25" s="459"/>
      <c r="AC25" s="467" t="s">
        <v>1280</v>
      </c>
      <c r="AD25" s="495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</row>
    <row r="26" spans="2:42" s="460" customFormat="1" ht="13.5" customHeight="1">
      <c r="B26" s="73" t="s">
        <v>1334</v>
      </c>
      <c r="C26" s="496"/>
      <c r="D26" s="483">
        <f aca="true" t="shared" si="3" ref="D26:E30">SUM(F26:F26,H26:H26,J26:J26,L26:L26,N26:N26,P26:P26,R26:R26,T26:T26,V26:V26,X26:X26,AE26,AG26,AI26,AK26,AM26,AO26)</f>
        <v>9022</v>
      </c>
      <c r="E26" s="483">
        <f t="shared" si="3"/>
        <v>82552</v>
      </c>
      <c r="F26" s="485">
        <v>48</v>
      </c>
      <c r="G26" s="485">
        <v>580</v>
      </c>
      <c r="H26" s="485">
        <v>7</v>
      </c>
      <c r="I26" s="485">
        <v>51</v>
      </c>
      <c r="J26" s="485">
        <v>915</v>
      </c>
      <c r="K26" s="485">
        <v>8351</v>
      </c>
      <c r="L26" s="485">
        <v>283</v>
      </c>
      <c r="M26" s="485">
        <v>5481</v>
      </c>
      <c r="N26" s="485">
        <v>12</v>
      </c>
      <c r="O26" s="485">
        <v>369</v>
      </c>
      <c r="P26" s="485">
        <v>86</v>
      </c>
      <c r="Q26" s="485">
        <v>1611</v>
      </c>
      <c r="R26" s="485">
        <v>174</v>
      </c>
      <c r="S26" s="485">
        <v>3530</v>
      </c>
      <c r="T26" s="485">
        <v>2422</v>
      </c>
      <c r="U26" s="485">
        <v>20542</v>
      </c>
      <c r="V26" s="485">
        <v>219</v>
      </c>
      <c r="W26" s="485">
        <v>2352</v>
      </c>
      <c r="X26" s="485">
        <v>404</v>
      </c>
      <c r="Y26" s="485">
        <v>962</v>
      </c>
      <c r="Z26" s="491"/>
      <c r="AA26" s="505" t="s">
        <v>1335</v>
      </c>
      <c r="AB26" s="470"/>
      <c r="AC26" s="76" t="s">
        <v>1334</v>
      </c>
      <c r="AD26" s="496"/>
      <c r="AE26" s="474">
        <v>1521</v>
      </c>
      <c r="AF26" s="474">
        <v>7833</v>
      </c>
      <c r="AG26" s="474">
        <v>547</v>
      </c>
      <c r="AH26" s="474">
        <v>8384</v>
      </c>
      <c r="AI26" s="474">
        <v>306</v>
      </c>
      <c r="AJ26" s="474">
        <v>3632</v>
      </c>
      <c r="AK26" s="474">
        <v>72</v>
      </c>
      <c r="AL26" s="474">
        <v>720</v>
      </c>
      <c r="AM26" s="474">
        <v>1957</v>
      </c>
      <c r="AN26" s="474">
        <v>13691</v>
      </c>
      <c r="AO26" s="474">
        <v>49</v>
      </c>
      <c r="AP26" s="474">
        <v>4463</v>
      </c>
    </row>
    <row r="27" spans="2:42" s="460" customFormat="1" ht="13.5" customHeight="1">
      <c r="B27" s="73" t="s">
        <v>1336</v>
      </c>
      <c r="C27" s="496"/>
      <c r="D27" s="483">
        <f t="shared" si="3"/>
        <v>6107</v>
      </c>
      <c r="E27" s="483">
        <f t="shared" si="3"/>
        <v>55850</v>
      </c>
      <c r="F27" s="485">
        <v>73</v>
      </c>
      <c r="G27" s="485">
        <v>1004</v>
      </c>
      <c r="H27" s="485">
        <v>7</v>
      </c>
      <c r="I27" s="485">
        <v>134</v>
      </c>
      <c r="J27" s="485">
        <v>556</v>
      </c>
      <c r="K27" s="485">
        <v>5549</v>
      </c>
      <c r="L27" s="485">
        <v>257</v>
      </c>
      <c r="M27" s="485">
        <v>4340</v>
      </c>
      <c r="N27" s="485">
        <v>10</v>
      </c>
      <c r="O27" s="485">
        <v>294</v>
      </c>
      <c r="P27" s="485">
        <v>41</v>
      </c>
      <c r="Q27" s="485">
        <v>800</v>
      </c>
      <c r="R27" s="485">
        <v>145</v>
      </c>
      <c r="S27" s="485">
        <v>2830</v>
      </c>
      <c r="T27" s="485">
        <v>1615</v>
      </c>
      <c r="U27" s="485">
        <v>13564</v>
      </c>
      <c r="V27" s="485">
        <v>144</v>
      </c>
      <c r="W27" s="485">
        <v>1441</v>
      </c>
      <c r="X27" s="485">
        <v>313</v>
      </c>
      <c r="Y27" s="485">
        <v>789</v>
      </c>
      <c r="Z27" s="491"/>
      <c r="AA27" s="505" t="s">
        <v>1337</v>
      </c>
      <c r="AB27" s="470"/>
      <c r="AC27" s="76" t="s">
        <v>1336</v>
      </c>
      <c r="AD27" s="496"/>
      <c r="AE27" s="474">
        <v>948</v>
      </c>
      <c r="AF27" s="474">
        <v>4753</v>
      </c>
      <c r="AG27" s="474">
        <v>377</v>
      </c>
      <c r="AH27" s="474">
        <v>6301</v>
      </c>
      <c r="AI27" s="474">
        <v>206</v>
      </c>
      <c r="AJ27" s="474">
        <v>2507</v>
      </c>
      <c r="AK27" s="474">
        <v>66</v>
      </c>
      <c r="AL27" s="474">
        <v>863</v>
      </c>
      <c r="AM27" s="474">
        <v>1283</v>
      </c>
      <c r="AN27" s="474">
        <v>8272</v>
      </c>
      <c r="AO27" s="474">
        <v>66</v>
      </c>
      <c r="AP27" s="474">
        <v>2409</v>
      </c>
    </row>
    <row r="28" spans="2:42" s="460" customFormat="1" ht="13.5" customHeight="1">
      <c r="B28" s="73" t="s">
        <v>1338</v>
      </c>
      <c r="C28" s="496"/>
      <c r="D28" s="483">
        <f t="shared" si="3"/>
        <v>750</v>
      </c>
      <c r="E28" s="483">
        <f t="shared" si="3"/>
        <v>4699</v>
      </c>
      <c r="F28" s="485">
        <v>9</v>
      </c>
      <c r="G28" s="485">
        <v>50</v>
      </c>
      <c r="H28" s="488" t="s">
        <v>209</v>
      </c>
      <c r="I28" s="488" t="s">
        <v>209</v>
      </c>
      <c r="J28" s="485">
        <v>43</v>
      </c>
      <c r="K28" s="485">
        <v>439</v>
      </c>
      <c r="L28" s="485">
        <v>38</v>
      </c>
      <c r="M28" s="485">
        <v>643</v>
      </c>
      <c r="N28" s="485">
        <v>7</v>
      </c>
      <c r="O28" s="485">
        <v>44</v>
      </c>
      <c r="P28" s="485">
        <v>2</v>
      </c>
      <c r="Q28" s="485">
        <v>3</v>
      </c>
      <c r="R28" s="485">
        <v>17</v>
      </c>
      <c r="S28" s="485">
        <v>248</v>
      </c>
      <c r="T28" s="485">
        <v>221</v>
      </c>
      <c r="U28" s="485">
        <v>876</v>
      </c>
      <c r="V28" s="485">
        <v>9</v>
      </c>
      <c r="W28" s="485">
        <v>45</v>
      </c>
      <c r="X28" s="485">
        <v>13</v>
      </c>
      <c r="Y28" s="485">
        <v>20</v>
      </c>
      <c r="Z28" s="491"/>
      <c r="AA28" s="505" t="s">
        <v>1339</v>
      </c>
      <c r="AB28" s="470"/>
      <c r="AC28" s="76" t="s">
        <v>1338</v>
      </c>
      <c r="AD28" s="496"/>
      <c r="AE28" s="474">
        <v>98</v>
      </c>
      <c r="AF28" s="474">
        <v>269</v>
      </c>
      <c r="AG28" s="474">
        <v>45</v>
      </c>
      <c r="AH28" s="474">
        <v>600</v>
      </c>
      <c r="AI28" s="474">
        <v>24</v>
      </c>
      <c r="AJ28" s="474">
        <v>253</v>
      </c>
      <c r="AK28" s="474">
        <v>15</v>
      </c>
      <c r="AL28" s="474">
        <v>154</v>
      </c>
      <c r="AM28" s="474">
        <v>187</v>
      </c>
      <c r="AN28" s="474">
        <v>727</v>
      </c>
      <c r="AO28" s="474">
        <v>22</v>
      </c>
      <c r="AP28" s="474">
        <v>328</v>
      </c>
    </row>
    <row r="29" spans="2:42" s="460" customFormat="1" ht="13.5" customHeight="1">
      <c r="B29" s="76" t="s">
        <v>1340</v>
      </c>
      <c r="C29" s="496"/>
      <c r="D29" s="483">
        <f t="shared" si="3"/>
        <v>3555</v>
      </c>
      <c r="E29" s="483">
        <f t="shared" si="3"/>
        <v>34269</v>
      </c>
      <c r="F29" s="485">
        <v>31</v>
      </c>
      <c r="G29" s="485">
        <v>558</v>
      </c>
      <c r="H29" s="485">
        <v>2</v>
      </c>
      <c r="I29" s="485">
        <v>14</v>
      </c>
      <c r="J29" s="485">
        <v>328</v>
      </c>
      <c r="K29" s="485">
        <v>2939</v>
      </c>
      <c r="L29" s="485">
        <v>125</v>
      </c>
      <c r="M29" s="485">
        <v>2725</v>
      </c>
      <c r="N29" s="485">
        <v>6</v>
      </c>
      <c r="O29" s="485">
        <v>187</v>
      </c>
      <c r="P29" s="485">
        <v>26</v>
      </c>
      <c r="Q29" s="485">
        <v>241</v>
      </c>
      <c r="R29" s="485">
        <v>72</v>
      </c>
      <c r="S29" s="485">
        <v>1756</v>
      </c>
      <c r="T29" s="485">
        <v>893</v>
      </c>
      <c r="U29" s="485">
        <v>7622</v>
      </c>
      <c r="V29" s="485">
        <v>59</v>
      </c>
      <c r="W29" s="485">
        <v>708</v>
      </c>
      <c r="X29" s="485">
        <v>236</v>
      </c>
      <c r="Y29" s="485">
        <v>457</v>
      </c>
      <c r="Z29" s="491"/>
      <c r="AA29" s="505" t="s">
        <v>1341</v>
      </c>
      <c r="AB29" s="470"/>
      <c r="AC29" s="457" t="s">
        <v>1340</v>
      </c>
      <c r="AD29" s="496"/>
      <c r="AE29" s="474">
        <v>547</v>
      </c>
      <c r="AF29" s="474">
        <v>2650</v>
      </c>
      <c r="AG29" s="474">
        <v>255</v>
      </c>
      <c r="AH29" s="474">
        <v>4204</v>
      </c>
      <c r="AI29" s="474">
        <v>109</v>
      </c>
      <c r="AJ29" s="474">
        <v>1796</v>
      </c>
      <c r="AK29" s="474">
        <v>39</v>
      </c>
      <c r="AL29" s="474">
        <v>644</v>
      </c>
      <c r="AM29" s="474">
        <v>778</v>
      </c>
      <c r="AN29" s="474">
        <v>5599</v>
      </c>
      <c r="AO29" s="474">
        <v>49</v>
      </c>
      <c r="AP29" s="474">
        <v>2169</v>
      </c>
    </row>
    <row r="30" spans="2:42" s="460" customFormat="1" ht="13.5" customHeight="1">
      <c r="B30" s="73" t="s">
        <v>1342</v>
      </c>
      <c r="C30" s="496"/>
      <c r="D30" s="483">
        <f t="shared" si="3"/>
        <v>2214</v>
      </c>
      <c r="E30" s="483">
        <f t="shared" si="3"/>
        <v>19959</v>
      </c>
      <c r="F30" s="485">
        <v>44</v>
      </c>
      <c r="G30" s="485">
        <v>484</v>
      </c>
      <c r="H30" s="485">
        <v>1</v>
      </c>
      <c r="I30" s="485">
        <v>1</v>
      </c>
      <c r="J30" s="485">
        <v>210</v>
      </c>
      <c r="K30" s="485">
        <v>1867</v>
      </c>
      <c r="L30" s="485">
        <v>91</v>
      </c>
      <c r="M30" s="485">
        <v>2161</v>
      </c>
      <c r="N30" s="485">
        <v>3</v>
      </c>
      <c r="O30" s="485">
        <v>48</v>
      </c>
      <c r="P30" s="485">
        <v>21</v>
      </c>
      <c r="Q30" s="485">
        <v>80</v>
      </c>
      <c r="R30" s="485">
        <v>43</v>
      </c>
      <c r="S30" s="485">
        <v>846</v>
      </c>
      <c r="T30" s="485">
        <v>527</v>
      </c>
      <c r="U30" s="485">
        <v>3774</v>
      </c>
      <c r="V30" s="485">
        <v>44</v>
      </c>
      <c r="W30" s="485">
        <v>449</v>
      </c>
      <c r="X30" s="485">
        <v>189</v>
      </c>
      <c r="Y30" s="485">
        <v>292</v>
      </c>
      <c r="Z30" s="491"/>
      <c r="AA30" s="505" t="s">
        <v>1343</v>
      </c>
      <c r="AB30" s="470"/>
      <c r="AC30" s="76" t="s">
        <v>1342</v>
      </c>
      <c r="AD30" s="496"/>
      <c r="AE30" s="474">
        <v>348</v>
      </c>
      <c r="AF30" s="474">
        <v>2178</v>
      </c>
      <c r="AG30" s="474">
        <v>107</v>
      </c>
      <c r="AH30" s="474">
        <v>1931</v>
      </c>
      <c r="AI30" s="474">
        <v>81</v>
      </c>
      <c r="AJ30" s="474">
        <v>997</v>
      </c>
      <c r="AK30" s="474">
        <v>27</v>
      </c>
      <c r="AL30" s="474">
        <v>413</v>
      </c>
      <c r="AM30" s="474">
        <v>446</v>
      </c>
      <c r="AN30" s="474">
        <v>3001</v>
      </c>
      <c r="AO30" s="474">
        <v>32</v>
      </c>
      <c r="AP30" s="474">
        <v>1437</v>
      </c>
    </row>
    <row r="31" spans="2:42" s="460" customFormat="1" ht="9" customHeight="1">
      <c r="B31" s="73" t="s">
        <v>1280</v>
      </c>
      <c r="C31" s="495"/>
      <c r="D31" s="468"/>
      <c r="E31" s="468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102"/>
      <c r="AA31" s="505" t="s">
        <v>1280</v>
      </c>
      <c r="AB31" s="470"/>
      <c r="AC31" s="76" t="s">
        <v>1280</v>
      </c>
      <c r="AD31" s="495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</row>
    <row r="32" spans="2:42" s="460" customFormat="1" ht="13.5" customHeight="1">
      <c r="B32" s="73" t="s">
        <v>1344</v>
      </c>
      <c r="C32" s="496"/>
      <c r="D32" s="483">
        <f aca="true" t="shared" si="4" ref="D32:E36">SUM(F32:F32,H32:H32,J32:J32,L32:L32,N32:N32,P32:P32,R32:R32,T32:T32,V32:V32,X32:X32,AE32,AG32,AI32,AK32,AM32,AO32)</f>
        <v>1468</v>
      </c>
      <c r="E32" s="483">
        <f t="shared" si="4"/>
        <v>13670</v>
      </c>
      <c r="F32" s="485">
        <v>9</v>
      </c>
      <c r="G32" s="485">
        <v>109</v>
      </c>
      <c r="H32" s="485">
        <v>2</v>
      </c>
      <c r="I32" s="485">
        <v>16</v>
      </c>
      <c r="J32" s="485">
        <v>126</v>
      </c>
      <c r="K32" s="485">
        <v>1778</v>
      </c>
      <c r="L32" s="485">
        <v>59</v>
      </c>
      <c r="M32" s="485">
        <v>1568</v>
      </c>
      <c r="N32" s="485">
        <v>6</v>
      </c>
      <c r="O32" s="485">
        <v>79</v>
      </c>
      <c r="P32" s="485">
        <v>10</v>
      </c>
      <c r="Q32" s="485">
        <v>125</v>
      </c>
      <c r="R32" s="485">
        <v>42</v>
      </c>
      <c r="S32" s="485">
        <v>750</v>
      </c>
      <c r="T32" s="485">
        <v>371</v>
      </c>
      <c r="U32" s="485">
        <v>2454</v>
      </c>
      <c r="V32" s="485">
        <v>40</v>
      </c>
      <c r="W32" s="485">
        <v>317</v>
      </c>
      <c r="X32" s="485">
        <v>39</v>
      </c>
      <c r="Y32" s="485">
        <v>63</v>
      </c>
      <c r="Z32" s="491"/>
      <c r="AA32" s="505" t="s">
        <v>1345</v>
      </c>
      <c r="AB32" s="470"/>
      <c r="AC32" s="76" t="s">
        <v>1344</v>
      </c>
      <c r="AD32" s="496"/>
      <c r="AE32" s="474">
        <v>272</v>
      </c>
      <c r="AF32" s="474">
        <v>903</v>
      </c>
      <c r="AG32" s="474">
        <v>70</v>
      </c>
      <c r="AH32" s="474">
        <v>1330</v>
      </c>
      <c r="AI32" s="474">
        <v>40</v>
      </c>
      <c r="AJ32" s="474">
        <v>420</v>
      </c>
      <c r="AK32" s="474">
        <v>22</v>
      </c>
      <c r="AL32" s="474">
        <v>227</v>
      </c>
      <c r="AM32" s="474">
        <v>329</v>
      </c>
      <c r="AN32" s="474">
        <v>1801</v>
      </c>
      <c r="AO32" s="474">
        <v>31</v>
      </c>
      <c r="AP32" s="474">
        <v>1730</v>
      </c>
    </row>
    <row r="33" spans="2:42" s="460" customFormat="1" ht="13.5" customHeight="1">
      <c r="B33" s="76" t="s">
        <v>1346</v>
      </c>
      <c r="C33" s="496"/>
      <c r="D33" s="483">
        <f t="shared" si="4"/>
        <v>8492</v>
      </c>
      <c r="E33" s="483">
        <f t="shared" si="4"/>
        <v>86052</v>
      </c>
      <c r="F33" s="485">
        <v>15</v>
      </c>
      <c r="G33" s="485">
        <v>440</v>
      </c>
      <c r="H33" s="485">
        <v>5</v>
      </c>
      <c r="I33" s="485">
        <v>95</v>
      </c>
      <c r="J33" s="485">
        <v>1096</v>
      </c>
      <c r="K33" s="485">
        <v>9806</v>
      </c>
      <c r="L33" s="485">
        <v>385</v>
      </c>
      <c r="M33" s="485">
        <v>11238</v>
      </c>
      <c r="N33" s="485">
        <v>20</v>
      </c>
      <c r="O33" s="485">
        <v>568</v>
      </c>
      <c r="P33" s="485">
        <v>38</v>
      </c>
      <c r="Q33" s="485">
        <v>984</v>
      </c>
      <c r="R33" s="485">
        <v>467</v>
      </c>
      <c r="S33" s="485">
        <v>9586</v>
      </c>
      <c r="T33" s="485">
        <v>2006</v>
      </c>
      <c r="U33" s="485">
        <v>16666</v>
      </c>
      <c r="V33" s="485">
        <v>183</v>
      </c>
      <c r="W33" s="485">
        <v>1548</v>
      </c>
      <c r="X33" s="485">
        <v>350</v>
      </c>
      <c r="Y33" s="485">
        <v>1019</v>
      </c>
      <c r="Z33" s="491"/>
      <c r="AA33" s="505" t="s">
        <v>1347</v>
      </c>
      <c r="AB33" s="470"/>
      <c r="AC33" s="457" t="s">
        <v>1346</v>
      </c>
      <c r="AD33" s="496"/>
      <c r="AE33" s="474">
        <v>1292</v>
      </c>
      <c r="AF33" s="474">
        <v>6460</v>
      </c>
      <c r="AG33" s="474">
        <v>471</v>
      </c>
      <c r="AH33" s="474">
        <v>8187</v>
      </c>
      <c r="AI33" s="474">
        <v>343</v>
      </c>
      <c r="AJ33" s="474">
        <v>2935</v>
      </c>
      <c r="AK33" s="474">
        <v>60</v>
      </c>
      <c r="AL33" s="474">
        <v>424</v>
      </c>
      <c r="AM33" s="474">
        <v>1726</v>
      </c>
      <c r="AN33" s="474">
        <v>14471</v>
      </c>
      <c r="AO33" s="474">
        <v>35</v>
      </c>
      <c r="AP33" s="474">
        <v>1625</v>
      </c>
    </row>
    <row r="34" spans="2:42" s="460" customFormat="1" ht="13.5" customHeight="1">
      <c r="B34" s="73" t="s">
        <v>1348</v>
      </c>
      <c r="C34" s="496"/>
      <c r="D34" s="483">
        <f t="shared" si="4"/>
        <v>2350</v>
      </c>
      <c r="E34" s="483">
        <f t="shared" si="4"/>
        <v>20508</v>
      </c>
      <c r="F34" s="485">
        <v>20</v>
      </c>
      <c r="G34" s="485">
        <v>371</v>
      </c>
      <c r="H34" s="485">
        <v>1</v>
      </c>
      <c r="I34" s="485">
        <v>3</v>
      </c>
      <c r="J34" s="485">
        <v>243</v>
      </c>
      <c r="K34" s="485">
        <v>2298</v>
      </c>
      <c r="L34" s="485">
        <v>140</v>
      </c>
      <c r="M34" s="485">
        <v>2435</v>
      </c>
      <c r="N34" s="485">
        <v>5</v>
      </c>
      <c r="O34" s="485">
        <v>75</v>
      </c>
      <c r="P34" s="485">
        <v>11</v>
      </c>
      <c r="Q34" s="485">
        <v>87</v>
      </c>
      <c r="R34" s="485">
        <v>46</v>
      </c>
      <c r="S34" s="485">
        <v>1303</v>
      </c>
      <c r="T34" s="485">
        <v>584</v>
      </c>
      <c r="U34" s="485">
        <v>4291</v>
      </c>
      <c r="V34" s="485">
        <v>53</v>
      </c>
      <c r="W34" s="485">
        <v>484</v>
      </c>
      <c r="X34" s="485">
        <v>138</v>
      </c>
      <c r="Y34" s="485">
        <v>213</v>
      </c>
      <c r="Z34" s="491"/>
      <c r="AA34" s="505" t="s">
        <v>1349</v>
      </c>
      <c r="AB34" s="470"/>
      <c r="AC34" s="76" t="s">
        <v>1348</v>
      </c>
      <c r="AD34" s="496"/>
      <c r="AE34" s="474">
        <v>418</v>
      </c>
      <c r="AF34" s="474">
        <v>1872</v>
      </c>
      <c r="AG34" s="474">
        <v>92</v>
      </c>
      <c r="AH34" s="474">
        <v>1467</v>
      </c>
      <c r="AI34" s="474">
        <v>74</v>
      </c>
      <c r="AJ34" s="474">
        <v>891</v>
      </c>
      <c r="AK34" s="474">
        <v>35</v>
      </c>
      <c r="AL34" s="474">
        <v>458</v>
      </c>
      <c r="AM34" s="474">
        <v>451</v>
      </c>
      <c r="AN34" s="474">
        <v>2848</v>
      </c>
      <c r="AO34" s="474">
        <v>39</v>
      </c>
      <c r="AP34" s="474">
        <v>1412</v>
      </c>
    </row>
    <row r="35" spans="2:42" s="460" customFormat="1" ht="13.5" customHeight="1">
      <c r="B35" s="73" t="s">
        <v>1350</v>
      </c>
      <c r="C35" s="496"/>
      <c r="D35" s="483">
        <f t="shared" si="4"/>
        <v>1239</v>
      </c>
      <c r="E35" s="483">
        <f t="shared" si="4"/>
        <v>10605</v>
      </c>
      <c r="F35" s="485">
        <v>28</v>
      </c>
      <c r="G35" s="485">
        <v>123</v>
      </c>
      <c r="H35" s="489">
        <v>3</v>
      </c>
      <c r="I35" s="485">
        <v>45</v>
      </c>
      <c r="J35" s="485">
        <v>126</v>
      </c>
      <c r="K35" s="485">
        <v>1378</v>
      </c>
      <c r="L35" s="485">
        <v>81</v>
      </c>
      <c r="M35" s="485">
        <v>1065</v>
      </c>
      <c r="N35" s="485">
        <v>5</v>
      </c>
      <c r="O35" s="485">
        <v>58</v>
      </c>
      <c r="P35" s="485">
        <v>5</v>
      </c>
      <c r="Q35" s="485">
        <v>40</v>
      </c>
      <c r="R35" s="485">
        <v>24</v>
      </c>
      <c r="S35" s="485">
        <v>457</v>
      </c>
      <c r="T35" s="485">
        <v>268</v>
      </c>
      <c r="U35" s="485">
        <v>1679</v>
      </c>
      <c r="V35" s="485">
        <v>19</v>
      </c>
      <c r="W35" s="485">
        <v>147</v>
      </c>
      <c r="X35" s="485">
        <v>79</v>
      </c>
      <c r="Y35" s="485">
        <v>142</v>
      </c>
      <c r="Z35" s="491"/>
      <c r="AA35" s="505" t="s">
        <v>1351</v>
      </c>
      <c r="AB35" s="470"/>
      <c r="AC35" s="76" t="s">
        <v>1350</v>
      </c>
      <c r="AD35" s="496"/>
      <c r="AE35" s="474">
        <v>164</v>
      </c>
      <c r="AF35" s="474">
        <v>639</v>
      </c>
      <c r="AG35" s="474">
        <v>80</v>
      </c>
      <c r="AH35" s="474">
        <v>1714</v>
      </c>
      <c r="AI35" s="474">
        <v>58</v>
      </c>
      <c r="AJ35" s="474">
        <v>762</v>
      </c>
      <c r="AK35" s="474">
        <v>16</v>
      </c>
      <c r="AL35" s="474">
        <v>255</v>
      </c>
      <c r="AM35" s="474">
        <v>261</v>
      </c>
      <c r="AN35" s="474">
        <v>1340</v>
      </c>
      <c r="AO35" s="474">
        <v>22</v>
      </c>
      <c r="AP35" s="474">
        <v>761</v>
      </c>
    </row>
    <row r="36" spans="2:42" s="460" customFormat="1" ht="13.5" customHeight="1">
      <c r="B36" s="73" t="s">
        <v>1352</v>
      </c>
      <c r="C36" s="496"/>
      <c r="D36" s="483">
        <f t="shared" si="4"/>
        <v>848</v>
      </c>
      <c r="E36" s="483">
        <f t="shared" si="4"/>
        <v>6587</v>
      </c>
      <c r="F36" s="485">
        <v>22</v>
      </c>
      <c r="G36" s="485">
        <v>169</v>
      </c>
      <c r="H36" s="485">
        <v>2</v>
      </c>
      <c r="I36" s="485">
        <v>26</v>
      </c>
      <c r="J36" s="485">
        <v>58</v>
      </c>
      <c r="K36" s="485">
        <v>522</v>
      </c>
      <c r="L36" s="485">
        <v>53</v>
      </c>
      <c r="M36" s="485">
        <v>1213</v>
      </c>
      <c r="N36" s="485">
        <v>3</v>
      </c>
      <c r="O36" s="485">
        <v>26</v>
      </c>
      <c r="P36" s="485">
        <v>6</v>
      </c>
      <c r="Q36" s="485">
        <v>13</v>
      </c>
      <c r="R36" s="485">
        <v>19</v>
      </c>
      <c r="S36" s="485">
        <v>252</v>
      </c>
      <c r="T36" s="485">
        <v>204</v>
      </c>
      <c r="U36" s="485">
        <v>1215</v>
      </c>
      <c r="V36" s="485">
        <v>19</v>
      </c>
      <c r="W36" s="485">
        <v>127</v>
      </c>
      <c r="X36" s="485">
        <v>22</v>
      </c>
      <c r="Y36" s="485">
        <v>41</v>
      </c>
      <c r="Z36" s="491"/>
      <c r="AA36" s="505" t="s">
        <v>1353</v>
      </c>
      <c r="AB36" s="470"/>
      <c r="AC36" s="76" t="s">
        <v>1352</v>
      </c>
      <c r="AD36" s="496"/>
      <c r="AE36" s="474">
        <v>144</v>
      </c>
      <c r="AF36" s="474">
        <v>530</v>
      </c>
      <c r="AG36" s="474">
        <v>56</v>
      </c>
      <c r="AH36" s="474">
        <v>1003</v>
      </c>
      <c r="AI36" s="474">
        <v>28</v>
      </c>
      <c r="AJ36" s="474">
        <v>258</v>
      </c>
      <c r="AK36" s="474">
        <v>16</v>
      </c>
      <c r="AL36" s="474">
        <v>130</v>
      </c>
      <c r="AM36" s="474">
        <v>177</v>
      </c>
      <c r="AN36" s="474">
        <v>754</v>
      </c>
      <c r="AO36" s="474">
        <v>19</v>
      </c>
      <c r="AP36" s="474">
        <v>308</v>
      </c>
    </row>
    <row r="37" spans="2:42" s="460" customFormat="1" ht="9" customHeight="1">
      <c r="B37" s="73" t="s">
        <v>1280</v>
      </c>
      <c r="C37" s="495"/>
      <c r="D37" s="468"/>
      <c r="E37" s="468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102"/>
      <c r="AA37" s="505" t="s">
        <v>1280</v>
      </c>
      <c r="AB37" s="470"/>
      <c r="AC37" s="76" t="s">
        <v>1280</v>
      </c>
      <c r="AD37" s="495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</row>
    <row r="38" spans="2:42" s="460" customFormat="1" ht="13.5" customHeight="1">
      <c r="B38" s="73" t="s">
        <v>1354</v>
      </c>
      <c r="C38" s="496"/>
      <c r="D38" s="483">
        <f aca="true" t="shared" si="5" ref="D38:E42">SUM(F38:F38,H38:H38,J38:J38,L38:L38,N38:N38,P38:P38,R38:R38,T38:T38,V38:V38,X38:X38,AE38,AG38,AI38,AK38,AM38,AO38)</f>
        <v>3330</v>
      </c>
      <c r="E38" s="483">
        <f t="shared" si="5"/>
        <v>32190</v>
      </c>
      <c r="F38" s="485">
        <v>16</v>
      </c>
      <c r="G38" s="485">
        <v>224</v>
      </c>
      <c r="H38" s="485">
        <v>1</v>
      </c>
      <c r="I38" s="485">
        <v>3</v>
      </c>
      <c r="J38" s="485">
        <v>317</v>
      </c>
      <c r="K38" s="485">
        <v>2627</v>
      </c>
      <c r="L38" s="485">
        <v>140</v>
      </c>
      <c r="M38" s="485">
        <v>4060</v>
      </c>
      <c r="N38" s="485">
        <v>5</v>
      </c>
      <c r="O38" s="485">
        <v>168</v>
      </c>
      <c r="P38" s="485">
        <v>17</v>
      </c>
      <c r="Q38" s="485">
        <v>83</v>
      </c>
      <c r="R38" s="485">
        <v>75</v>
      </c>
      <c r="S38" s="485">
        <v>2366</v>
      </c>
      <c r="T38" s="485">
        <v>779</v>
      </c>
      <c r="U38" s="485">
        <v>7671</v>
      </c>
      <c r="V38" s="485">
        <v>42</v>
      </c>
      <c r="W38" s="485">
        <v>349</v>
      </c>
      <c r="X38" s="485">
        <v>261</v>
      </c>
      <c r="Y38" s="485">
        <v>511</v>
      </c>
      <c r="Z38" s="491"/>
      <c r="AA38" s="505" t="s">
        <v>1355</v>
      </c>
      <c r="AB38" s="470"/>
      <c r="AC38" s="76" t="s">
        <v>1354</v>
      </c>
      <c r="AD38" s="496"/>
      <c r="AE38" s="474">
        <v>412</v>
      </c>
      <c r="AF38" s="474">
        <v>2139</v>
      </c>
      <c r="AG38" s="474">
        <v>307</v>
      </c>
      <c r="AH38" s="474">
        <v>3770</v>
      </c>
      <c r="AI38" s="474">
        <v>214</v>
      </c>
      <c r="AJ38" s="474">
        <v>3112</v>
      </c>
      <c r="AK38" s="474">
        <v>24</v>
      </c>
      <c r="AL38" s="474">
        <v>473</v>
      </c>
      <c r="AM38" s="474">
        <v>699</v>
      </c>
      <c r="AN38" s="474">
        <v>3796</v>
      </c>
      <c r="AO38" s="474">
        <v>21</v>
      </c>
      <c r="AP38" s="474">
        <v>838</v>
      </c>
    </row>
    <row r="39" spans="2:42" s="460" customFormat="1" ht="13.5" customHeight="1">
      <c r="B39" s="73" t="s">
        <v>1356</v>
      </c>
      <c r="C39" s="496"/>
      <c r="D39" s="483">
        <f t="shared" si="5"/>
        <v>608</v>
      </c>
      <c r="E39" s="483">
        <f t="shared" si="5"/>
        <v>5272</v>
      </c>
      <c r="F39" s="485">
        <v>4</v>
      </c>
      <c r="G39" s="485">
        <v>40</v>
      </c>
      <c r="H39" s="485">
        <v>2</v>
      </c>
      <c r="I39" s="485">
        <v>20</v>
      </c>
      <c r="J39" s="485">
        <v>55</v>
      </c>
      <c r="K39" s="485">
        <v>480</v>
      </c>
      <c r="L39" s="485">
        <v>45</v>
      </c>
      <c r="M39" s="485">
        <v>1265</v>
      </c>
      <c r="N39" s="485">
        <v>2</v>
      </c>
      <c r="O39" s="485">
        <v>13</v>
      </c>
      <c r="P39" s="485">
        <v>3</v>
      </c>
      <c r="Q39" s="485">
        <v>17</v>
      </c>
      <c r="R39" s="485">
        <v>13</v>
      </c>
      <c r="S39" s="485">
        <v>229</v>
      </c>
      <c r="T39" s="485">
        <v>176</v>
      </c>
      <c r="U39" s="485">
        <v>870</v>
      </c>
      <c r="V39" s="485">
        <v>10</v>
      </c>
      <c r="W39" s="485">
        <v>74</v>
      </c>
      <c r="X39" s="485">
        <v>9</v>
      </c>
      <c r="Y39" s="485">
        <v>21</v>
      </c>
      <c r="Z39" s="491"/>
      <c r="AA39" s="505" t="s">
        <v>1357</v>
      </c>
      <c r="AB39" s="470"/>
      <c r="AC39" s="76" t="s">
        <v>1356</v>
      </c>
      <c r="AD39" s="496"/>
      <c r="AE39" s="474">
        <v>80</v>
      </c>
      <c r="AF39" s="474">
        <v>205</v>
      </c>
      <c r="AG39" s="474">
        <v>44</v>
      </c>
      <c r="AH39" s="474">
        <v>997</v>
      </c>
      <c r="AI39" s="474">
        <v>23</v>
      </c>
      <c r="AJ39" s="474">
        <v>205</v>
      </c>
      <c r="AK39" s="474">
        <v>8</v>
      </c>
      <c r="AL39" s="474">
        <v>55</v>
      </c>
      <c r="AM39" s="474">
        <v>121</v>
      </c>
      <c r="AN39" s="474">
        <v>526</v>
      </c>
      <c r="AO39" s="474">
        <v>13</v>
      </c>
      <c r="AP39" s="474">
        <v>255</v>
      </c>
    </row>
    <row r="40" spans="2:42" s="460" customFormat="1" ht="13.5" customHeight="1">
      <c r="B40" s="73" t="s">
        <v>1358</v>
      </c>
      <c r="C40" s="496"/>
      <c r="D40" s="483">
        <f t="shared" si="5"/>
        <v>1617</v>
      </c>
      <c r="E40" s="483">
        <f t="shared" si="5"/>
        <v>12860</v>
      </c>
      <c r="F40" s="485">
        <v>15</v>
      </c>
      <c r="G40" s="485">
        <v>187</v>
      </c>
      <c r="H40" s="485">
        <v>1</v>
      </c>
      <c r="I40" s="485">
        <v>4</v>
      </c>
      <c r="J40" s="485">
        <v>137</v>
      </c>
      <c r="K40" s="485">
        <v>1058</v>
      </c>
      <c r="L40" s="485">
        <v>113</v>
      </c>
      <c r="M40" s="485">
        <v>2400</v>
      </c>
      <c r="N40" s="485">
        <v>5</v>
      </c>
      <c r="O40" s="485">
        <v>62</v>
      </c>
      <c r="P40" s="485">
        <v>12</v>
      </c>
      <c r="Q40" s="485">
        <v>97</v>
      </c>
      <c r="R40" s="485">
        <v>38</v>
      </c>
      <c r="S40" s="485">
        <v>622</v>
      </c>
      <c r="T40" s="485">
        <v>415</v>
      </c>
      <c r="U40" s="485">
        <v>2626</v>
      </c>
      <c r="V40" s="485">
        <v>48</v>
      </c>
      <c r="W40" s="485">
        <v>371</v>
      </c>
      <c r="X40" s="485">
        <v>88</v>
      </c>
      <c r="Y40" s="485">
        <v>132</v>
      </c>
      <c r="Z40" s="491"/>
      <c r="AA40" s="505" t="s">
        <v>1359</v>
      </c>
      <c r="AB40" s="470"/>
      <c r="AC40" s="76" t="s">
        <v>1358</v>
      </c>
      <c r="AD40" s="496"/>
      <c r="AE40" s="474">
        <v>235</v>
      </c>
      <c r="AF40" s="474">
        <v>893</v>
      </c>
      <c r="AG40" s="474">
        <v>84</v>
      </c>
      <c r="AH40" s="474">
        <v>1137</v>
      </c>
      <c r="AI40" s="474">
        <v>61</v>
      </c>
      <c r="AJ40" s="474">
        <v>617</v>
      </c>
      <c r="AK40" s="474">
        <v>22</v>
      </c>
      <c r="AL40" s="474">
        <v>470</v>
      </c>
      <c r="AM40" s="474">
        <v>312</v>
      </c>
      <c r="AN40" s="474">
        <v>1668</v>
      </c>
      <c r="AO40" s="474">
        <v>31</v>
      </c>
      <c r="AP40" s="474">
        <v>516</v>
      </c>
    </row>
    <row r="41" spans="2:42" s="460" customFormat="1" ht="13.5" customHeight="1">
      <c r="B41" s="73" t="s">
        <v>1360</v>
      </c>
      <c r="C41" s="496"/>
      <c r="D41" s="483">
        <f t="shared" si="5"/>
        <v>1347</v>
      </c>
      <c r="E41" s="483">
        <f t="shared" si="5"/>
        <v>9793</v>
      </c>
      <c r="F41" s="485">
        <v>22</v>
      </c>
      <c r="G41" s="485">
        <v>411</v>
      </c>
      <c r="H41" s="485">
        <v>3</v>
      </c>
      <c r="I41" s="485">
        <v>11</v>
      </c>
      <c r="J41" s="485">
        <v>122</v>
      </c>
      <c r="K41" s="485">
        <v>1310</v>
      </c>
      <c r="L41" s="485">
        <v>71</v>
      </c>
      <c r="M41" s="485">
        <v>835</v>
      </c>
      <c r="N41" s="485">
        <v>6</v>
      </c>
      <c r="O41" s="485">
        <v>25</v>
      </c>
      <c r="P41" s="485">
        <v>3</v>
      </c>
      <c r="Q41" s="485">
        <v>17</v>
      </c>
      <c r="R41" s="485">
        <v>29</v>
      </c>
      <c r="S41" s="485">
        <v>431</v>
      </c>
      <c r="T41" s="485">
        <v>321</v>
      </c>
      <c r="U41" s="485">
        <v>1894</v>
      </c>
      <c r="V41" s="485">
        <v>25</v>
      </c>
      <c r="W41" s="485">
        <v>179</v>
      </c>
      <c r="X41" s="485">
        <v>47</v>
      </c>
      <c r="Y41" s="485">
        <v>68</v>
      </c>
      <c r="Z41" s="491"/>
      <c r="AA41" s="505" t="s">
        <v>1361</v>
      </c>
      <c r="AB41" s="470"/>
      <c r="AC41" s="76" t="s">
        <v>1360</v>
      </c>
      <c r="AD41" s="496"/>
      <c r="AE41" s="474">
        <v>219</v>
      </c>
      <c r="AF41" s="474">
        <v>720</v>
      </c>
      <c r="AG41" s="474">
        <v>93</v>
      </c>
      <c r="AH41" s="474">
        <v>1104</v>
      </c>
      <c r="AI41" s="474">
        <v>64</v>
      </c>
      <c r="AJ41" s="474">
        <v>493</v>
      </c>
      <c r="AK41" s="474">
        <v>18</v>
      </c>
      <c r="AL41" s="474">
        <v>350</v>
      </c>
      <c r="AM41" s="474">
        <v>276</v>
      </c>
      <c r="AN41" s="474">
        <v>1378</v>
      </c>
      <c r="AO41" s="474">
        <v>28</v>
      </c>
      <c r="AP41" s="474">
        <v>567</v>
      </c>
    </row>
    <row r="42" spans="2:42" s="460" customFormat="1" ht="13.5" customHeight="1">
      <c r="B42" s="73" t="s">
        <v>1362</v>
      </c>
      <c r="C42" s="496"/>
      <c r="D42" s="483">
        <f t="shared" si="5"/>
        <v>1624</v>
      </c>
      <c r="E42" s="483">
        <f t="shared" si="5"/>
        <v>14514</v>
      </c>
      <c r="F42" s="485">
        <v>15</v>
      </c>
      <c r="G42" s="485">
        <v>259</v>
      </c>
      <c r="H42" s="485">
        <v>1</v>
      </c>
      <c r="I42" s="485">
        <v>18</v>
      </c>
      <c r="J42" s="485">
        <v>126</v>
      </c>
      <c r="K42" s="485">
        <v>1180</v>
      </c>
      <c r="L42" s="485">
        <v>60</v>
      </c>
      <c r="M42" s="485">
        <v>797</v>
      </c>
      <c r="N42" s="485">
        <v>6</v>
      </c>
      <c r="O42" s="485">
        <v>147</v>
      </c>
      <c r="P42" s="485">
        <v>11</v>
      </c>
      <c r="Q42" s="485">
        <v>66</v>
      </c>
      <c r="R42" s="485">
        <v>49</v>
      </c>
      <c r="S42" s="485">
        <v>697</v>
      </c>
      <c r="T42" s="485">
        <v>427</v>
      </c>
      <c r="U42" s="485">
        <v>2754</v>
      </c>
      <c r="V42" s="485">
        <v>45</v>
      </c>
      <c r="W42" s="485">
        <v>382</v>
      </c>
      <c r="X42" s="485">
        <v>50</v>
      </c>
      <c r="Y42" s="485">
        <v>75</v>
      </c>
      <c r="Z42" s="491"/>
      <c r="AA42" s="505" t="s">
        <v>1363</v>
      </c>
      <c r="AB42" s="470"/>
      <c r="AC42" s="76" t="s">
        <v>1362</v>
      </c>
      <c r="AD42" s="496"/>
      <c r="AE42" s="474">
        <v>268</v>
      </c>
      <c r="AF42" s="474">
        <v>1139</v>
      </c>
      <c r="AG42" s="474">
        <v>104</v>
      </c>
      <c r="AH42" s="474">
        <v>1840</v>
      </c>
      <c r="AI42" s="474">
        <v>76</v>
      </c>
      <c r="AJ42" s="474">
        <v>706</v>
      </c>
      <c r="AK42" s="474">
        <v>20</v>
      </c>
      <c r="AL42" s="474">
        <v>352</v>
      </c>
      <c r="AM42" s="474">
        <v>336</v>
      </c>
      <c r="AN42" s="474">
        <v>1610</v>
      </c>
      <c r="AO42" s="474">
        <v>30</v>
      </c>
      <c r="AP42" s="474">
        <v>2492</v>
      </c>
    </row>
    <row r="43" spans="2:42" s="460" customFormat="1" ht="9" customHeight="1">
      <c r="B43" s="73" t="s">
        <v>1280</v>
      </c>
      <c r="C43" s="495"/>
      <c r="D43" s="468"/>
      <c r="E43" s="468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102"/>
      <c r="AA43" s="505" t="s">
        <v>1280</v>
      </c>
      <c r="AB43" s="470"/>
      <c r="AC43" s="76" t="s">
        <v>1280</v>
      </c>
      <c r="AD43" s="495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</row>
    <row r="44" spans="2:42" s="460" customFormat="1" ht="13.5" customHeight="1">
      <c r="B44" s="73" t="s">
        <v>1364</v>
      </c>
      <c r="C44" s="496"/>
      <c r="D44" s="483">
        <f aca="true" t="shared" si="6" ref="D44:E48">SUM(F44:F44,H44:H44,J44:J44,L44:L44,N44:N44,P44:P44,R44:R44,T44:T44,V44:V44,X44:X44,AE44,AG44,AI44,AK44,AM44,AO44)</f>
        <v>586</v>
      </c>
      <c r="E44" s="483">
        <f t="shared" si="6"/>
        <v>4596</v>
      </c>
      <c r="F44" s="485">
        <v>8</v>
      </c>
      <c r="G44" s="485">
        <v>105</v>
      </c>
      <c r="H44" s="485">
        <v>1</v>
      </c>
      <c r="I44" s="485">
        <v>32</v>
      </c>
      <c r="J44" s="485">
        <v>49</v>
      </c>
      <c r="K44" s="485">
        <v>534</v>
      </c>
      <c r="L44" s="485">
        <v>38</v>
      </c>
      <c r="M44" s="485">
        <v>835</v>
      </c>
      <c r="N44" s="485">
        <v>4</v>
      </c>
      <c r="O44" s="485">
        <v>30</v>
      </c>
      <c r="P44" s="488" t="s">
        <v>209</v>
      </c>
      <c r="Q44" s="488" t="s">
        <v>209</v>
      </c>
      <c r="R44" s="485">
        <v>15</v>
      </c>
      <c r="S44" s="485">
        <v>112</v>
      </c>
      <c r="T44" s="485">
        <v>170</v>
      </c>
      <c r="U44" s="485">
        <v>1025</v>
      </c>
      <c r="V44" s="485">
        <v>9</v>
      </c>
      <c r="W44" s="485">
        <v>39</v>
      </c>
      <c r="X44" s="485">
        <v>10</v>
      </c>
      <c r="Y44" s="485">
        <v>20</v>
      </c>
      <c r="Z44" s="491"/>
      <c r="AA44" s="505" t="s">
        <v>1365</v>
      </c>
      <c r="AB44" s="470"/>
      <c r="AC44" s="76" t="s">
        <v>1364</v>
      </c>
      <c r="AD44" s="496"/>
      <c r="AE44" s="474">
        <v>64</v>
      </c>
      <c r="AF44" s="474">
        <v>244</v>
      </c>
      <c r="AG44" s="474">
        <v>39</v>
      </c>
      <c r="AH44" s="474">
        <v>657</v>
      </c>
      <c r="AI44" s="474">
        <v>19</v>
      </c>
      <c r="AJ44" s="474">
        <v>151</v>
      </c>
      <c r="AK44" s="474">
        <v>8</v>
      </c>
      <c r="AL44" s="474">
        <v>79</v>
      </c>
      <c r="AM44" s="474">
        <v>138</v>
      </c>
      <c r="AN44" s="474">
        <v>511</v>
      </c>
      <c r="AO44" s="474">
        <v>14</v>
      </c>
      <c r="AP44" s="474">
        <v>222</v>
      </c>
    </row>
    <row r="45" spans="2:42" s="460" customFormat="1" ht="13.5" customHeight="1">
      <c r="B45" s="73" t="s">
        <v>1366</v>
      </c>
      <c r="C45" s="496"/>
      <c r="D45" s="483">
        <f t="shared" si="6"/>
        <v>1682</v>
      </c>
      <c r="E45" s="483">
        <f t="shared" si="6"/>
        <v>13547</v>
      </c>
      <c r="F45" s="485">
        <v>30</v>
      </c>
      <c r="G45" s="485">
        <v>402</v>
      </c>
      <c r="H45" s="485">
        <v>2</v>
      </c>
      <c r="I45" s="485">
        <v>18</v>
      </c>
      <c r="J45" s="485">
        <v>123</v>
      </c>
      <c r="K45" s="485">
        <v>848</v>
      </c>
      <c r="L45" s="485">
        <v>132</v>
      </c>
      <c r="M45" s="485">
        <v>2775</v>
      </c>
      <c r="N45" s="485">
        <v>6</v>
      </c>
      <c r="O45" s="485">
        <v>53</v>
      </c>
      <c r="P45" s="485">
        <v>16</v>
      </c>
      <c r="Q45" s="485">
        <v>63</v>
      </c>
      <c r="R45" s="485">
        <v>37</v>
      </c>
      <c r="S45" s="485">
        <v>509</v>
      </c>
      <c r="T45" s="485">
        <v>454</v>
      </c>
      <c r="U45" s="485">
        <v>2962</v>
      </c>
      <c r="V45" s="485">
        <v>39</v>
      </c>
      <c r="W45" s="485">
        <v>369</v>
      </c>
      <c r="X45" s="485">
        <v>34</v>
      </c>
      <c r="Y45" s="485">
        <v>60</v>
      </c>
      <c r="Z45" s="491"/>
      <c r="AA45" s="505" t="s">
        <v>1367</v>
      </c>
      <c r="AB45" s="470"/>
      <c r="AC45" s="76" t="s">
        <v>1366</v>
      </c>
      <c r="AD45" s="496"/>
      <c r="AE45" s="474">
        <v>296</v>
      </c>
      <c r="AF45" s="474">
        <v>1072</v>
      </c>
      <c r="AG45" s="474">
        <v>73</v>
      </c>
      <c r="AH45" s="474">
        <v>1042</v>
      </c>
      <c r="AI45" s="474">
        <v>55</v>
      </c>
      <c r="AJ45" s="474">
        <v>522</v>
      </c>
      <c r="AK45" s="474">
        <v>26</v>
      </c>
      <c r="AL45" s="474">
        <v>401</v>
      </c>
      <c r="AM45" s="474">
        <v>319</v>
      </c>
      <c r="AN45" s="474">
        <v>1346</v>
      </c>
      <c r="AO45" s="474">
        <v>40</v>
      </c>
      <c r="AP45" s="474">
        <v>1105</v>
      </c>
    </row>
    <row r="46" spans="2:42" s="460" customFormat="1" ht="13.5" customHeight="1">
      <c r="B46" s="73" t="s">
        <v>1368</v>
      </c>
      <c r="C46" s="496"/>
      <c r="D46" s="483">
        <f t="shared" si="6"/>
        <v>3105</v>
      </c>
      <c r="E46" s="483">
        <f t="shared" si="6"/>
        <v>47487</v>
      </c>
      <c r="F46" s="485">
        <v>23</v>
      </c>
      <c r="G46" s="485">
        <v>322</v>
      </c>
      <c r="H46" s="485">
        <v>2</v>
      </c>
      <c r="I46" s="485">
        <v>27</v>
      </c>
      <c r="J46" s="485">
        <v>220</v>
      </c>
      <c r="K46" s="485">
        <v>2200</v>
      </c>
      <c r="L46" s="485">
        <v>133</v>
      </c>
      <c r="M46" s="485">
        <v>5453</v>
      </c>
      <c r="N46" s="485">
        <v>7</v>
      </c>
      <c r="O46" s="485">
        <v>155</v>
      </c>
      <c r="P46" s="485">
        <v>17</v>
      </c>
      <c r="Q46" s="485">
        <v>100</v>
      </c>
      <c r="R46" s="485">
        <v>107</v>
      </c>
      <c r="S46" s="485">
        <v>3804</v>
      </c>
      <c r="T46" s="485">
        <v>793</v>
      </c>
      <c r="U46" s="485">
        <v>7999</v>
      </c>
      <c r="V46" s="485">
        <v>65</v>
      </c>
      <c r="W46" s="485">
        <v>454</v>
      </c>
      <c r="X46" s="485">
        <v>68</v>
      </c>
      <c r="Y46" s="485">
        <v>452</v>
      </c>
      <c r="Z46" s="491"/>
      <c r="AA46" s="505" t="s">
        <v>1369</v>
      </c>
      <c r="AB46" s="470"/>
      <c r="AC46" s="76" t="s">
        <v>1368</v>
      </c>
      <c r="AD46" s="496"/>
      <c r="AE46" s="474">
        <v>723</v>
      </c>
      <c r="AF46" s="474">
        <v>4597</v>
      </c>
      <c r="AG46" s="474">
        <v>187</v>
      </c>
      <c r="AH46" s="474">
        <v>2986</v>
      </c>
      <c r="AI46" s="474">
        <v>117</v>
      </c>
      <c r="AJ46" s="474">
        <v>1448</v>
      </c>
      <c r="AK46" s="474">
        <v>22</v>
      </c>
      <c r="AL46" s="474">
        <v>412</v>
      </c>
      <c r="AM46" s="474">
        <v>588</v>
      </c>
      <c r="AN46" s="474">
        <v>5975</v>
      </c>
      <c r="AO46" s="474">
        <v>33</v>
      </c>
      <c r="AP46" s="474">
        <v>11103</v>
      </c>
    </row>
    <row r="47" spans="2:42" s="460" customFormat="1" ht="13.5" customHeight="1">
      <c r="B47" s="73" t="s">
        <v>1370</v>
      </c>
      <c r="C47" s="496"/>
      <c r="D47" s="483">
        <f t="shared" si="6"/>
        <v>2198</v>
      </c>
      <c r="E47" s="483">
        <f t="shared" si="6"/>
        <v>18748</v>
      </c>
      <c r="F47" s="485">
        <v>11</v>
      </c>
      <c r="G47" s="485">
        <v>126</v>
      </c>
      <c r="H47" s="485">
        <v>1</v>
      </c>
      <c r="I47" s="485">
        <v>5</v>
      </c>
      <c r="J47" s="485">
        <v>216</v>
      </c>
      <c r="K47" s="485">
        <v>2127</v>
      </c>
      <c r="L47" s="485">
        <v>80</v>
      </c>
      <c r="M47" s="485">
        <v>917</v>
      </c>
      <c r="N47" s="485">
        <v>5</v>
      </c>
      <c r="O47" s="485">
        <v>98</v>
      </c>
      <c r="P47" s="485">
        <v>13</v>
      </c>
      <c r="Q47" s="485">
        <v>98</v>
      </c>
      <c r="R47" s="485">
        <v>49</v>
      </c>
      <c r="S47" s="485">
        <v>924</v>
      </c>
      <c r="T47" s="485">
        <v>521</v>
      </c>
      <c r="U47" s="485">
        <v>4270</v>
      </c>
      <c r="V47" s="485">
        <v>47</v>
      </c>
      <c r="W47" s="485">
        <v>454</v>
      </c>
      <c r="X47" s="485">
        <v>117</v>
      </c>
      <c r="Y47" s="485">
        <v>252</v>
      </c>
      <c r="Z47" s="491"/>
      <c r="AA47" s="505" t="s">
        <v>1371</v>
      </c>
      <c r="AB47" s="470"/>
      <c r="AC47" s="76" t="s">
        <v>1370</v>
      </c>
      <c r="AD47" s="496"/>
      <c r="AE47" s="474">
        <v>356</v>
      </c>
      <c r="AF47" s="474">
        <v>1722</v>
      </c>
      <c r="AG47" s="474">
        <v>163</v>
      </c>
      <c r="AH47" s="474">
        <v>2480</v>
      </c>
      <c r="AI47" s="474">
        <v>90</v>
      </c>
      <c r="AJ47" s="474">
        <v>820</v>
      </c>
      <c r="AK47" s="474">
        <v>18</v>
      </c>
      <c r="AL47" s="474">
        <v>334</v>
      </c>
      <c r="AM47" s="474">
        <v>483</v>
      </c>
      <c r="AN47" s="474">
        <v>2759</v>
      </c>
      <c r="AO47" s="474">
        <v>28</v>
      </c>
      <c r="AP47" s="474">
        <v>1362</v>
      </c>
    </row>
    <row r="48" spans="2:42" s="460" customFormat="1" ht="13.5" customHeight="1">
      <c r="B48" s="73" t="s">
        <v>1372</v>
      </c>
      <c r="C48" s="496"/>
      <c r="D48" s="483">
        <f t="shared" si="6"/>
        <v>1002</v>
      </c>
      <c r="E48" s="483">
        <f t="shared" si="6"/>
        <v>9414</v>
      </c>
      <c r="F48" s="485">
        <v>4</v>
      </c>
      <c r="G48" s="485">
        <v>138</v>
      </c>
      <c r="H48" s="485">
        <v>3</v>
      </c>
      <c r="I48" s="485">
        <v>40</v>
      </c>
      <c r="J48" s="485">
        <v>107</v>
      </c>
      <c r="K48" s="485">
        <v>1350</v>
      </c>
      <c r="L48" s="485">
        <v>48</v>
      </c>
      <c r="M48" s="485">
        <v>917</v>
      </c>
      <c r="N48" s="485">
        <v>5</v>
      </c>
      <c r="O48" s="485">
        <v>131</v>
      </c>
      <c r="P48" s="485">
        <v>3</v>
      </c>
      <c r="Q48" s="485">
        <v>10</v>
      </c>
      <c r="R48" s="485">
        <v>33</v>
      </c>
      <c r="S48" s="485">
        <v>695</v>
      </c>
      <c r="T48" s="485">
        <v>265</v>
      </c>
      <c r="U48" s="485">
        <v>2025</v>
      </c>
      <c r="V48" s="485">
        <v>13</v>
      </c>
      <c r="W48" s="485">
        <v>111</v>
      </c>
      <c r="X48" s="485">
        <v>30</v>
      </c>
      <c r="Y48" s="485">
        <v>50</v>
      </c>
      <c r="Z48" s="491"/>
      <c r="AA48" s="505" t="s">
        <v>1373</v>
      </c>
      <c r="AB48" s="470"/>
      <c r="AC48" s="76" t="s">
        <v>1372</v>
      </c>
      <c r="AD48" s="496"/>
      <c r="AE48" s="474">
        <v>154</v>
      </c>
      <c r="AF48" s="474">
        <v>606</v>
      </c>
      <c r="AG48" s="474">
        <v>66</v>
      </c>
      <c r="AH48" s="474">
        <v>1325</v>
      </c>
      <c r="AI48" s="474">
        <v>32</v>
      </c>
      <c r="AJ48" s="474">
        <v>292</v>
      </c>
      <c r="AK48" s="474">
        <v>8</v>
      </c>
      <c r="AL48" s="474">
        <v>188</v>
      </c>
      <c r="AM48" s="474">
        <v>220</v>
      </c>
      <c r="AN48" s="474">
        <v>1293</v>
      </c>
      <c r="AO48" s="474">
        <v>11</v>
      </c>
      <c r="AP48" s="474">
        <v>243</v>
      </c>
    </row>
    <row r="49" spans="2:42" s="460" customFormat="1" ht="8.25" customHeight="1">
      <c r="B49" s="73" t="s">
        <v>1280</v>
      </c>
      <c r="C49" s="495"/>
      <c r="D49" s="468"/>
      <c r="E49" s="468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102"/>
      <c r="AA49" s="505" t="s">
        <v>1280</v>
      </c>
      <c r="AB49" s="470"/>
      <c r="AC49" s="76" t="s">
        <v>1280</v>
      </c>
      <c r="AD49" s="495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</row>
    <row r="50" spans="2:42" s="460" customFormat="1" ht="13.5" customHeight="1">
      <c r="B50" s="76" t="s">
        <v>1374</v>
      </c>
      <c r="C50" s="496"/>
      <c r="D50" s="483">
        <f aca="true" t="shared" si="7" ref="D50:E54">SUM(F50:F50,H50:H50,J50:J50,L50:L50,N50:N50,P50:P50,R50:R50,T50:T50,V50:V50,X50:X50,AE50,AG50,AI50,AK50,AM50,AO50)</f>
        <v>237</v>
      </c>
      <c r="E50" s="483">
        <f t="shared" si="7"/>
        <v>1492</v>
      </c>
      <c r="F50" s="485">
        <v>2</v>
      </c>
      <c r="G50" s="485">
        <v>9</v>
      </c>
      <c r="H50" s="485">
        <v>2</v>
      </c>
      <c r="I50" s="485">
        <v>23</v>
      </c>
      <c r="J50" s="485">
        <v>20</v>
      </c>
      <c r="K50" s="485">
        <v>213</v>
      </c>
      <c r="L50" s="485">
        <v>9</v>
      </c>
      <c r="M50" s="485">
        <v>80</v>
      </c>
      <c r="N50" s="485">
        <v>4</v>
      </c>
      <c r="O50" s="485">
        <v>13</v>
      </c>
      <c r="P50" s="485">
        <v>1</v>
      </c>
      <c r="Q50" s="485">
        <v>5</v>
      </c>
      <c r="R50" s="485">
        <v>4</v>
      </c>
      <c r="S50" s="485">
        <v>45</v>
      </c>
      <c r="T50" s="485">
        <v>60</v>
      </c>
      <c r="U50" s="485">
        <v>224</v>
      </c>
      <c r="V50" s="485">
        <v>2</v>
      </c>
      <c r="W50" s="485">
        <v>10</v>
      </c>
      <c r="X50" s="485">
        <v>3</v>
      </c>
      <c r="Y50" s="485">
        <v>6</v>
      </c>
      <c r="Z50" s="491"/>
      <c r="AA50" s="505" t="s">
        <v>1375</v>
      </c>
      <c r="AB50" s="470"/>
      <c r="AC50" s="457" t="s">
        <v>1374</v>
      </c>
      <c r="AD50" s="496"/>
      <c r="AE50" s="474">
        <v>23</v>
      </c>
      <c r="AF50" s="474">
        <v>55</v>
      </c>
      <c r="AG50" s="474">
        <v>30</v>
      </c>
      <c r="AH50" s="474">
        <v>292</v>
      </c>
      <c r="AI50" s="474">
        <v>12</v>
      </c>
      <c r="AJ50" s="474">
        <v>89</v>
      </c>
      <c r="AK50" s="474">
        <v>3</v>
      </c>
      <c r="AL50" s="474">
        <v>24</v>
      </c>
      <c r="AM50" s="474">
        <v>56</v>
      </c>
      <c r="AN50" s="474">
        <v>307</v>
      </c>
      <c r="AO50" s="474">
        <v>6</v>
      </c>
      <c r="AP50" s="474">
        <v>97</v>
      </c>
    </row>
    <row r="51" spans="2:42" s="460" customFormat="1" ht="13.5" customHeight="1">
      <c r="B51" s="73" t="s">
        <v>1376</v>
      </c>
      <c r="C51" s="496"/>
      <c r="D51" s="483">
        <f t="shared" si="7"/>
        <v>1298</v>
      </c>
      <c r="E51" s="483">
        <f t="shared" si="7"/>
        <v>10468</v>
      </c>
      <c r="F51" s="485">
        <v>16</v>
      </c>
      <c r="G51" s="485">
        <v>132</v>
      </c>
      <c r="H51" s="485">
        <v>4</v>
      </c>
      <c r="I51" s="485">
        <v>44</v>
      </c>
      <c r="J51" s="485">
        <v>106</v>
      </c>
      <c r="K51" s="485">
        <v>888</v>
      </c>
      <c r="L51" s="485">
        <v>49</v>
      </c>
      <c r="M51" s="485">
        <v>861</v>
      </c>
      <c r="N51" s="485">
        <v>6</v>
      </c>
      <c r="O51" s="485">
        <v>72</v>
      </c>
      <c r="P51" s="485">
        <v>4</v>
      </c>
      <c r="Q51" s="485">
        <v>20</v>
      </c>
      <c r="R51" s="485">
        <v>25</v>
      </c>
      <c r="S51" s="485">
        <v>425</v>
      </c>
      <c r="T51" s="485">
        <v>324</v>
      </c>
      <c r="U51" s="485">
        <v>2175</v>
      </c>
      <c r="V51" s="485">
        <v>20</v>
      </c>
      <c r="W51" s="485">
        <v>203</v>
      </c>
      <c r="X51" s="485">
        <v>61</v>
      </c>
      <c r="Y51" s="485">
        <v>99</v>
      </c>
      <c r="Z51" s="491"/>
      <c r="AA51" s="505" t="s">
        <v>1377</v>
      </c>
      <c r="AB51" s="470"/>
      <c r="AC51" s="76" t="s">
        <v>1376</v>
      </c>
      <c r="AD51" s="496"/>
      <c r="AE51" s="474">
        <v>194</v>
      </c>
      <c r="AF51" s="474">
        <v>669</v>
      </c>
      <c r="AG51" s="474">
        <v>93</v>
      </c>
      <c r="AH51" s="474">
        <v>1735</v>
      </c>
      <c r="AI51" s="474">
        <v>50</v>
      </c>
      <c r="AJ51" s="474">
        <v>585</v>
      </c>
      <c r="AK51" s="474">
        <v>26</v>
      </c>
      <c r="AL51" s="474">
        <v>363</v>
      </c>
      <c r="AM51" s="474">
        <v>295</v>
      </c>
      <c r="AN51" s="474">
        <v>1817</v>
      </c>
      <c r="AO51" s="474">
        <v>25</v>
      </c>
      <c r="AP51" s="474">
        <v>380</v>
      </c>
    </row>
    <row r="52" spans="2:42" s="460" customFormat="1" ht="13.5" customHeight="1">
      <c r="B52" s="76" t="s">
        <v>1378</v>
      </c>
      <c r="C52" s="496"/>
      <c r="D52" s="483">
        <f t="shared" si="7"/>
        <v>1299</v>
      </c>
      <c r="E52" s="483">
        <f t="shared" si="7"/>
        <v>11243</v>
      </c>
      <c r="F52" s="485">
        <v>29</v>
      </c>
      <c r="G52" s="485">
        <v>946</v>
      </c>
      <c r="H52" s="485">
        <v>1</v>
      </c>
      <c r="I52" s="485">
        <v>4</v>
      </c>
      <c r="J52" s="485">
        <v>95</v>
      </c>
      <c r="K52" s="485">
        <v>1049</v>
      </c>
      <c r="L52" s="485">
        <v>62</v>
      </c>
      <c r="M52" s="485">
        <v>669</v>
      </c>
      <c r="N52" s="485">
        <v>4</v>
      </c>
      <c r="O52" s="485">
        <v>40</v>
      </c>
      <c r="P52" s="485">
        <v>5</v>
      </c>
      <c r="Q52" s="485">
        <v>16</v>
      </c>
      <c r="R52" s="485">
        <v>26</v>
      </c>
      <c r="S52" s="485">
        <v>598</v>
      </c>
      <c r="T52" s="485">
        <v>298</v>
      </c>
      <c r="U52" s="485">
        <v>2089</v>
      </c>
      <c r="V52" s="485">
        <v>21</v>
      </c>
      <c r="W52" s="485">
        <v>175</v>
      </c>
      <c r="X52" s="485">
        <v>81</v>
      </c>
      <c r="Y52" s="485">
        <v>113</v>
      </c>
      <c r="Z52" s="491"/>
      <c r="AA52" s="505" t="s">
        <v>1379</v>
      </c>
      <c r="AB52" s="470"/>
      <c r="AC52" s="457" t="s">
        <v>1378</v>
      </c>
      <c r="AD52" s="496"/>
      <c r="AE52" s="474">
        <v>228</v>
      </c>
      <c r="AF52" s="474">
        <v>1359</v>
      </c>
      <c r="AG52" s="474">
        <v>80</v>
      </c>
      <c r="AH52" s="474">
        <v>1324</v>
      </c>
      <c r="AI52" s="474">
        <v>63</v>
      </c>
      <c r="AJ52" s="474">
        <v>562</v>
      </c>
      <c r="AK52" s="474">
        <v>18</v>
      </c>
      <c r="AL52" s="474">
        <v>322</v>
      </c>
      <c r="AM52" s="474">
        <v>261</v>
      </c>
      <c r="AN52" s="474">
        <v>1619</v>
      </c>
      <c r="AO52" s="474">
        <v>27</v>
      </c>
      <c r="AP52" s="474">
        <v>358</v>
      </c>
    </row>
    <row r="53" spans="2:42" s="460" customFormat="1" ht="13.5" customHeight="1">
      <c r="B53" s="73" t="s">
        <v>1380</v>
      </c>
      <c r="C53" s="496"/>
      <c r="D53" s="483">
        <f t="shared" si="7"/>
        <v>1918</v>
      </c>
      <c r="E53" s="483">
        <f t="shared" si="7"/>
        <v>16513</v>
      </c>
      <c r="F53" s="485">
        <v>13</v>
      </c>
      <c r="G53" s="485">
        <v>72</v>
      </c>
      <c r="H53" s="485">
        <v>3</v>
      </c>
      <c r="I53" s="485">
        <v>16</v>
      </c>
      <c r="J53" s="485">
        <v>242</v>
      </c>
      <c r="K53" s="485">
        <v>1801</v>
      </c>
      <c r="L53" s="485">
        <v>87</v>
      </c>
      <c r="M53" s="485">
        <v>1158</v>
      </c>
      <c r="N53" s="485">
        <v>8</v>
      </c>
      <c r="O53" s="485">
        <v>73</v>
      </c>
      <c r="P53" s="485">
        <v>7</v>
      </c>
      <c r="Q53" s="485">
        <v>27</v>
      </c>
      <c r="R53" s="485">
        <v>48</v>
      </c>
      <c r="S53" s="485">
        <v>888</v>
      </c>
      <c r="T53" s="485">
        <v>476</v>
      </c>
      <c r="U53" s="485">
        <v>3542</v>
      </c>
      <c r="V53" s="485">
        <v>34</v>
      </c>
      <c r="W53" s="485">
        <v>177</v>
      </c>
      <c r="X53" s="485">
        <v>91</v>
      </c>
      <c r="Y53" s="485">
        <v>168</v>
      </c>
      <c r="Z53" s="491"/>
      <c r="AA53" s="505" t="s">
        <v>1381</v>
      </c>
      <c r="AB53" s="470"/>
      <c r="AC53" s="76" t="s">
        <v>1380</v>
      </c>
      <c r="AD53" s="496"/>
      <c r="AE53" s="474">
        <v>312</v>
      </c>
      <c r="AF53" s="474">
        <v>2332</v>
      </c>
      <c r="AG53" s="474">
        <v>107</v>
      </c>
      <c r="AH53" s="474">
        <v>1988</v>
      </c>
      <c r="AI53" s="474">
        <v>75</v>
      </c>
      <c r="AJ53" s="474">
        <v>881</v>
      </c>
      <c r="AK53" s="474">
        <v>15</v>
      </c>
      <c r="AL53" s="474">
        <v>179</v>
      </c>
      <c r="AM53" s="474">
        <v>380</v>
      </c>
      <c r="AN53" s="474">
        <v>2354</v>
      </c>
      <c r="AO53" s="474">
        <v>20</v>
      </c>
      <c r="AP53" s="474">
        <v>857</v>
      </c>
    </row>
    <row r="54" spans="2:42" s="460" customFormat="1" ht="13.5" customHeight="1">
      <c r="B54" s="73" t="s">
        <v>1382</v>
      </c>
      <c r="C54" s="496"/>
      <c r="D54" s="483">
        <f t="shared" si="7"/>
        <v>1919</v>
      </c>
      <c r="E54" s="483">
        <f t="shared" si="7"/>
        <v>24756</v>
      </c>
      <c r="F54" s="485">
        <v>15</v>
      </c>
      <c r="G54" s="485">
        <v>308</v>
      </c>
      <c r="H54" s="485">
        <v>1</v>
      </c>
      <c r="I54" s="485">
        <v>17</v>
      </c>
      <c r="J54" s="485">
        <v>174</v>
      </c>
      <c r="K54" s="485">
        <v>1662</v>
      </c>
      <c r="L54" s="485">
        <v>108</v>
      </c>
      <c r="M54" s="485">
        <v>4647</v>
      </c>
      <c r="N54" s="485">
        <v>7</v>
      </c>
      <c r="O54" s="485">
        <v>103</v>
      </c>
      <c r="P54" s="485">
        <v>10</v>
      </c>
      <c r="Q54" s="485">
        <v>145</v>
      </c>
      <c r="R54" s="485">
        <v>58</v>
      </c>
      <c r="S54" s="485">
        <v>1252</v>
      </c>
      <c r="T54" s="485">
        <v>458</v>
      </c>
      <c r="U54" s="485">
        <v>3971</v>
      </c>
      <c r="V54" s="485">
        <v>35</v>
      </c>
      <c r="W54" s="485">
        <v>232</v>
      </c>
      <c r="X54" s="485">
        <v>89</v>
      </c>
      <c r="Y54" s="485">
        <v>243</v>
      </c>
      <c r="Z54" s="491"/>
      <c r="AA54" s="505" t="s">
        <v>1383</v>
      </c>
      <c r="AB54" s="470"/>
      <c r="AC54" s="76" t="s">
        <v>1382</v>
      </c>
      <c r="AD54" s="496"/>
      <c r="AE54" s="474">
        <v>290</v>
      </c>
      <c r="AF54" s="474">
        <v>1507</v>
      </c>
      <c r="AG54" s="474">
        <v>130</v>
      </c>
      <c r="AH54" s="474">
        <v>2230</v>
      </c>
      <c r="AI54" s="474">
        <v>104</v>
      </c>
      <c r="AJ54" s="474">
        <v>1423</v>
      </c>
      <c r="AK54" s="474">
        <v>13</v>
      </c>
      <c r="AL54" s="474">
        <v>406</v>
      </c>
      <c r="AM54" s="474">
        <v>402</v>
      </c>
      <c r="AN54" s="474">
        <v>2670</v>
      </c>
      <c r="AO54" s="474">
        <v>25</v>
      </c>
      <c r="AP54" s="474">
        <v>3940</v>
      </c>
    </row>
    <row r="55" spans="2:42" s="460" customFormat="1" ht="9" customHeight="1">
      <c r="B55" s="73" t="s">
        <v>1284</v>
      </c>
      <c r="C55" s="495"/>
      <c r="D55" s="468"/>
      <c r="E55" s="468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102"/>
      <c r="AA55" s="505" t="s">
        <v>1284</v>
      </c>
      <c r="AB55" s="470"/>
      <c r="AC55" s="76" t="s">
        <v>1284</v>
      </c>
      <c r="AD55" s="495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</row>
    <row r="56" spans="2:42" s="460" customFormat="1" ht="13.5" customHeight="1">
      <c r="B56" s="73" t="s">
        <v>1384</v>
      </c>
      <c r="C56" s="496"/>
      <c r="D56" s="483">
        <f aca="true" t="shared" si="8" ref="D56:E59">SUM(F56:F56,H56:H56,J56:J56,L56:L56,N56:N56,P56:P56,R56:R56,T56:T56,V56:V56,X56:X56,AE56,AG56,AI56,AK56,AM56,AO56)</f>
        <v>1619</v>
      </c>
      <c r="E56" s="483">
        <f t="shared" si="8"/>
        <v>13705</v>
      </c>
      <c r="F56" s="485">
        <v>17</v>
      </c>
      <c r="G56" s="485">
        <v>474</v>
      </c>
      <c r="H56" s="485">
        <v>2</v>
      </c>
      <c r="I56" s="485">
        <v>25</v>
      </c>
      <c r="J56" s="485">
        <v>155</v>
      </c>
      <c r="K56" s="485">
        <v>1317</v>
      </c>
      <c r="L56" s="485">
        <v>64</v>
      </c>
      <c r="M56" s="485">
        <v>782</v>
      </c>
      <c r="N56" s="485">
        <v>7</v>
      </c>
      <c r="O56" s="485">
        <v>95</v>
      </c>
      <c r="P56" s="485">
        <v>9</v>
      </c>
      <c r="Q56" s="485">
        <v>37</v>
      </c>
      <c r="R56" s="485">
        <v>25</v>
      </c>
      <c r="S56" s="485">
        <v>430</v>
      </c>
      <c r="T56" s="485">
        <v>420</v>
      </c>
      <c r="U56" s="485">
        <v>3095</v>
      </c>
      <c r="V56" s="485">
        <v>35</v>
      </c>
      <c r="W56" s="485">
        <v>279</v>
      </c>
      <c r="X56" s="485">
        <v>136</v>
      </c>
      <c r="Y56" s="485">
        <v>210</v>
      </c>
      <c r="Z56" s="491"/>
      <c r="AA56" s="505" t="s">
        <v>1385</v>
      </c>
      <c r="AB56" s="470"/>
      <c r="AC56" s="76" t="s">
        <v>1384</v>
      </c>
      <c r="AD56" s="496"/>
      <c r="AE56" s="474">
        <v>228</v>
      </c>
      <c r="AF56" s="474">
        <v>1189</v>
      </c>
      <c r="AG56" s="474">
        <v>109</v>
      </c>
      <c r="AH56" s="474">
        <v>2311</v>
      </c>
      <c r="AI56" s="474">
        <v>63</v>
      </c>
      <c r="AJ56" s="474">
        <v>677</v>
      </c>
      <c r="AK56" s="474">
        <v>19</v>
      </c>
      <c r="AL56" s="474">
        <v>278</v>
      </c>
      <c r="AM56" s="474">
        <v>308</v>
      </c>
      <c r="AN56" s="474">
        <v>2043</v>
      </c>
      <c r="AO56" s="474">
        <v>22</v>
      </c>
      <c r="AP56" s="474">
        <v>463</v>
      </c>
    </row>
    <row r="57" spans="2:42" s="460" customFormat="1" ht="13.5" customHeight="1">
      <c r="B57" s="76" t="s">
        <v>1285</v>
      </c>
      <c r="C57" s="496"/>
      <c r="D57" s="483">
        <f t="shared" si="8"/>
        <v>1480</v>
      </c>
      <c r="E57" s="483">
        <f t="shared" si="8"/>
        <v>21357</v>
      </c>
      <c r="F57" s="485">
        <v>13</v>
      </c>
      <c r="G57" s="485">
        <v>190</v>
      </c>
      <c r="H57" s="488" t="s">
        <v>209</v>
      </c>
      <c r="I57" s="488" t="s">
        <v>209</v>
      </c>
      <c r="J57" s="485">
        <v>135</v>
      </c>
      <c r="K57" s="485">
        <v>1603</v>
      </c>
      <c r="L57" s="485">
        <v>127</v>
      </c>
      <c r="M57" s="485">
        <v>2950</v>
      </c>
      <c r="N57" s="485">
        <v>3</v>
      </c>
      <c r="O57" s="485">
        <v>37</v>
      </c>
      <c r="P57" s="485">
        <v>9</v>
      </c>
      <c r="Q57" s="485">
        <v>124</v>
      </c>
      <c r="R57" s="485">
        <v>107</v>
      </c>
      <c r="S57" s="485">
        <v>2951</v>
      </c>
      <c r="T57" s="485">
        <v>341</v>
      </c>
      <c r="U57" s="485">
        <v>4247</v>
      </c>
      <c r="V57" s="485">
        <v>15</v>
      </c>
      <c r="W57" s="485">
        <v>163</v>
      </c>
      <c r="X57" s="485">
        <v>52</v>
      </c>
      <c r="Y57" s="485">
        <v>123</v>
      </c>
      <c r="Z57" s="491"/>
      <c r="AA57" s="505" t="s">
        <v>1286</v>
      </c>
      <c r="AB57" s="470"/>
      <c r="AC57" s="457" t="s">
        <v>1285</v>
      </c>
      <c r="AD57" s="496"/>
      <c r="AE57" s="474">
        <v>136</v>
      </c>
      <c r="AF57" s="474">
        <v>826</v>
      </c>
      <c r="AG57" s="474">
        <v>124</v>
      </c>
      <c r="AH57" s="474">
        <v>2606</v>
      </c>
      <c r="AI57" s="474">
        <v>75</v>
      </c>
      <c r="AJ57" s="474">
        <v>1389</v>
      </c>
      <c r="AK57" s="474">
        <v>12</v>
      </c>
      <c r="AL57" s="474">
        <v>236</v>
      </c>
      <c r="AM57" s="474">
        <v>314</v>
      </c>
      <c r="AN57" s="474">
        <v>3438</v>
      </c>
      <c r="AO57" s="474">
        <v>17</v>
      </c>
      <c r="AP57" s="474">
        <v>474</v>
      </c>
    </row>
    <row r="58" spans="2:42" s="460" customFormat="1" ht="13.5" customHeight="1">
      <c r="B58" s="73" t="s">
        <v>1287</v>
      </c>
      <c r="C58" s="496"/>
      <c r="D58" s="483">
        <f t="shared" si="8"/>
        <v>2082</v>
      </c>
      <c r="E58" s="483">
        <f t="shared" si="8"/>
        <v>25525</v>
      </c>
      <c r="F58" s="485">
        <v>14</v>
      </c>
      <c r="G58" s="485">
        <v>157</v>
      </c>
      <c r="H58" s="485">
        <v>2</v>
      </c>
      <c r="I58" s="485">
        <v>11</v>
      </c>
      <c r="J58" s="485">
        <v>289</v>
      </c>
      <c r="K58" s="485">
        <v>2561</v>
      </c>
      <c r="L58" s="485">
        <v>202</v>
      </c>
      <c r="M58" s="485">
        <v>4579</v>
      </c>
      <c r="N58" s="485">
        <v>4</v>
      </c>
      <c r="O58" s="485">
        <v>88</v>
      </c>
      <c r="P58" s="485">
        <v>14</v>
      </c>
      <c r="Q58" s="485">
        <v>296</v>
      </c>
      <c r="R58" s="485">
        <v>141</v>
      </c>
      <c r="S58" s="485">
        <v>3897</v>
      </c>
      <c r="T58" s="485">
        <v>480</v>
      </c>
      <c r="U58" s="485">
        <v>5096</v>
      </c>
      <c r="V58" s="485">
        <v>25</v>
      </c>
      <c r="W58" s="485">
        <v>166</v>
      </c>
      <c r="X58" s="485">
        <v>16</v>
      </c>
      <c r="Y58" s="485">
        <v>63</v>
      </c>
      <c r="Z58" s="491"/>
      <c r="AA58" s="505" t="s">
        <v>1288</v>
      </c>
      <c r="AB58" s="470"/>
      <c r="AC58" s="76" t="s">
        <v>1287</v>
      </c>
      <c r="AD58" s="496"/>
      <c r="AE58" s="474">
        <v>195</v>
      </c>
      <c r="AF58" s="474">
        <v>988</v>
      </c>
      <c r="AG58" s="474">
        <v>148</v>
      </c>
      <c r="AH58" s="474">
        <v>2264</v>
      </c>
      <c r="AI58" s="474">
        <v>88</v>
      </c>
      <c r="AJ58" s="474">
        <v>1016</v>
      </c>
      <c r="AK58" s="474">
        <v>33</v>
      </c>
      <c r="AL58" s="474">
        <v>390</v>
      </c>
      <c r="AM58" s="474">
        <v>406</v>
      </c>
      <c r="AN58" s="474">
        <v>3366</v>
      </c>
      <c r="AO58" s="474">
        <v>25</v>
      </c>
      <c r="AP58" s="474">
        <v>587</v>
      </c>
    </row>
    <row r="59" spans="2:42" s="460" customFormat="1" ht="13.5" customHeight="1">
      <c r="B59" s="73" t="s">
        <v>1289</v>
      </c>
      <c r="C59" s="495"/>
      <c r="D59" s="483">
        <f t="shared" si="8"/>
        <v>1686</v>
      </c>
      <c r="E59" s="483">
        <f t="shared" si="8"/>
        <v>16430</v>
      </c>
      <c r="F59" s="485">
        <v>12</v>
      </c>
      <c r="G59" s="485">
        <v>115</v>
      </c>
      <c r="H59" s="485">
        <v>3</v>
      </c>
      <c r="I59" s="485">
        <v>73</v>
      </c>
      <c r="J59" s="485">
        <v>220</v>
      </c>
      <c r="K59" s="485">
        <v>1748</v>
      </c>
      <c r="L59" s="485">
        <v>98</v>
      </c>
      <c r="M59" s="485">
        <v>2753</v>
      </c>
      <c r="N59" s="485">
        <v>2</v>
      </c>
      <c r="O59" s="485">
        <v>17</v>
      </c>
      <c r="P59" s="485">
        <v>7</v>
      </c>
      <c r="Q59" s="485">
        <v>31</v>
      </c>
      <c r="R59" s="485">
        <v>54</v>
      </c>
      <c r="S59" s="485">
        <v>1768</v>
      </c>
      <c r="T59" s="485">
        <v>498</v>
      </c>
      <c r="U59" s="485">
        <v>4119</v>
      </c>
      <c r="V59" s="485">
        <v>19</v>
      </c>
      <c r="W59" s="485">
        <v>165</v>
      </c>
      <c r="X59" s="485">
        <v>33</v>
      </c>
      <c r="Y59" s="485">
        <v>46</v>
      </c>
      <c r="Z59" s="473"/>
      <c r="AA59" s="505" t="s">
        <v>1290</v>
      </c>
      <c r="AB59" s="470"/>
      <c r="AC59" s="76" t="s">
        <v>1289</v>
      </c>
      <c r="AD59" s="507"/>
      <c r="AE59" s="474">
        <v>180</v>
      </c>
      <c r="AF59" s="474">
        <v>948</v>
      </c>
      <c r="AG59" s="474">
        <v>107</v>
      </c>
      <c r="AH59" s="474">
        <v>1300</v>
      </c>
      <c r="AI59" s="474">
        <v>61</v>
      </c>
      <c r="AJ59" s="474">
        <v>791</v>
      </c>
      <c r="AK59" s="474">
        <v>23</v>
      </c>
      <c r="AL59" s="474">
        <v>294</v>
      </c>
      <c r="AM59" s="474">
        <v>351</v>
      </c>
      <c r="AN59" s="474">
        <v>1922</v>
      </c>
      <c r="AO59" s="474">
        <v>18</v>
      </c>
      <c r="AP59" s="474">
        <v>340</v>
      </c>
    </row>
    <row r="60" spans="1:42" s="460" customFormat="1" ht="9.75" customHeight="1">
      <c r="A60" s="464"/>
      <c r="B60" s="461"/>
      <c r="C60" s="494"/>
      <c r="D60" s="475"/>
      <c r="E60" s="475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6"/>
      <c r="Z60" s="477"/>
      <c r="AA60" s="508"/>
      <c r="AB60" s="463"/>
      <c r="AC60" s="382"/>
      <c r="AD60" s="509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</row>
    <row r="61" spans="4:29" ht="9" customHeight="1"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80"/>
      <c r="Z61" s="480"/>
      <c r="AA61" s="481"/>
      <c r="AB61" s="465"/>
      <c r="AC61" s="465"/>
    </row>
    <row r="5323" ht="9" customHeight="1"/>
    <row r="5324" ht="12" hidden="1"/>
    <row r="5325" ht="12" hidden="1"/>
  </sheetData>
  <mergeCells count="22">
    <mergeCell ref="AB6:AC6"/>
    <mergeCell ref="AE3:AF3"/>
    <mergeCell ref="AG3:AH3"/>
    <mergeCell ref="AI3:AJ3"/>
    <mergeCell ref="B1:N1"/>
    <mergeCell ref="AO3:AP3"/>
    <mergeCell ref="AC3:AC4"/>
    <mergeCell ref="AK3:AL3"/>
    <mergeCell ref="F3:G3"/>
    <mergeCell ref="H3:I3"/>
    <mergeCell ref="AM3:AN3"/>
    <mergeCell ref="AA3:AA4"/>
    <mergeCell ref="A6:B6"/>
    <mergeCell ref="T3:U3"/>
    <mergeCell ref="V3:W3"/>
    <mergeCell ref="X3:Y3"/>
    <mergeCell ref="J3:K3"/>
    <mergeCell ref="L3:M3"/>
    <mergeCell ref="P3:Q3"/>
    <mergeCell ref="R3:S3"/>
    <mergeCell ref="B3:B4"/>
    <mergeCell ref="D3:E3"/>
  </mergeCells>
  <printOptions/>
  <pageMargins left="0.3937007874015748" right="0.3937007874015748" top="0.3937007874015748" bottom="0.5905511811023623" header="0.5118110236220472" footer="0.5118110236220472"/>
  <pageSetup horizontalDpi="400" verticalDpi="400" orientation="portrait" pageOrder="overThenDown" paperSize="9" r:id="rId1"/>
  <colBreaks count="2" manualBreakCount="2">
    <brk id="14" max="59" man="1"/>
    <brk id="2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函館市役所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総務課統計係</dc:creator>
  <cp:keywords/>
  <dc:description/>
  <cp:lastModifiedBy>toukei</cp:lastModifiedBy>
  <cp:lastPrinted>2008-05-09T01:25:55Z</cp:lastPrinted>
  <dcterms:created xsi:type="dcterms:W3CDTF">1997-12-29T07:05:31Z</dcterms:created>
  <dcterms:modified xsi:type="dcterms:W3CDTF">2008-05-09T01:27:26Z</dcterms:modified>
  <cp:category/>
  <cp:version/>
  <cp:contentType/>
  <cp:contentStatus/>
</cp:coreProperties>
</file>